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1° TRIMESTRE 2022" sheetId="1" r:id="rId1"/>
    <sheet name="Plan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'1° TRIMESTRE 2022'!$A$1:$CI$48</definedName>
    <definedName name="_xlnm.Print_Titles" localSheetId="0">'1° TRIMESTRE 2022'!$1:$30</definedName>
  </definedNames>
  <calcPr fullCalcOnLoad="1"/>
</workbook>
</file>

<file path=xl/comments1.xml><?xml version="1.0" encoding="utf-8"?>
<comments xmlns="http://schemas.openxmlformats.org/spreadsheetml/2006/main">
  <authors>
    <author>Fabiano de Lima Pereira</author>
  </authors>
  <commentList>
    <comment ref="BO29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Resolução TC n° 8, de 09 de Julho de 2014
LEMBRETE:
</t>
        </r>
        <r>
          <rPr>
            <sz val="9"/>
            <rFont val="Tahoma"/>
            <family val="2"/>
          </rPr>
          <t xml:space="preserve">Somatório dos boletins de medição, relativos aos </t>
        </r>
        <r>
          <rPr>
            <b/>
            <sz val="9"/>
            <rFont val="Tahoma"/>
            <family val="2"/>
          </rPr>
          <t>serviços executados no exercício</t>
        </r>
        <r>
          <rPr>
            <sz val="9"/>
            <rFont val="Tahoma"/>
            <family val="2"/>
          </rPr>
          <t xml:space="preserve"> (despesas orçamentárias e extra-orçamentárias/restos a pagar).</t>
        </r>
        <r>
          <rPr>
            <b/>
            <sz val="9"/>
            <rFont val="Tahoma"/>
            <family val="2"/>
          </rPr>
          <t xml:space="preserve">
</t>
        </r>
      </text>
    </comment>
    <comment ref="BS29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Resolução TC n° 8, de 09 de Julho de 2014
LEMBRETE:</t>
        </r>
        <r>
          <rPr>
            <sz val="9"/>
            <rFont val="Tahoma"/>
            <family val="2"/>
          </rPr>
          <t xml:space="preserve">
Valor pago acumulado no período = Valor pago acumulado no trimestre.</t>
        </r>
      </text>
    </comment>
  </commentList>
</comments>
</file>

<file path=xl/sharedStrings.xml><?xml version="1.0" encoding="utf-8"?>
<sst xmlns="http://schemas.openxmlformats.org/spreadsheetml/2006/main" count="162" uniqueCount="113">
  <si>
    <t>UNIDADE:</t>
  </si>
  <si>
    <t>SECRETARIA DE SANEAMENTO - SESAN</t>
  </si>
  <si>
    <t>UNIDADE ORÇAMENTÁRIA:</t>
  </si>
  <si>
    <t>EXERCÍCIO:</t>
  </si>
  <si>
    <t>PERÍODO REFERENCIAL:</t>
  </si>
  <si>
    <t>Ordenador de Despesa</t>
  </si>
  <si>
    <t>IDENTIFICAÇÃO DA OBRA, SERVIÇO OU AQUISIÇÃO</t>
  </si>
  <si>
    <t>CONVÊNIO</t>
  </si>
  <si>
    <t>CONTRATADO</t>
  </si>
  <si>
    <t>CONTRATO</t>
  </si>
  <si>
    <t>ADITIVO</t>
  </si>
  <si>
    <t>REAJUSTE (R$)</t>
  </si>
  <si>
    <t>EXECUÇÃO</t>
  </si>
  <si>
    <t>SITUAÇÃO</t>
  </si>
  <si>
    <t>CONCEDENTE</t>
  </si>
  <si>
    <t>REPASSE (R$)</t>
  </si>
  <si>
    <t>CONTRAPARTIDA (R$)</t>
  </si>
  <si>
    <t>CNPJ/CPF</t>
  </si>
  <si>
    <t>RAZÃO SOCIAL</t>
  </si>
  <si>
    <t>PRAZO</t>
  </si>
  <si>
    <t>VALOR CONTRATADO (R$)</t>
  </si>
  <si>
    <t>DATA CONCLUSÃO / PARALISAÇÃO</t>
  </si>
  <si>
    <t>PRAZO ADITADO</t>
  </si>
  <si>
    <t>VALOR ADITADO ACUMULADO (R$)</t>
  </si>
  <si>
    <t>NATUREZA DA DESPESA</t>
  </si>
  <si>
    <t>VALOR MEDIDO ACUMULADO (R$)</t>
  </si>
  <si>
    <t>VALOR PAGO ACUMULADO NO PERÍODO (R$)</t>
  </si>
  <si>
    <t>VALOR PAGO ACUMULADO NO EXERCÍCIO (R$)</t>
  </si>
  <si>
    <t>VALOR PAGO ACUMULADO NA OBRA OU SERVIÇO (R$)</t>
  </si>
  <si>
    <t>Ministério das Cidades/CEF</t>
  </si>
  <si>
    <t>-</t>
  </si>
  <si>
    <t>Em Andamento</t>
  </si>
  <si>
    <t>Concorrência nº. 001/2015 - CELLS/SESAN</t>
  </si>
  <si>
    <t>38 Meses</t>
  </si>
  <si>
    <t>36 Meses</t>
  </si>
  <si>
    <t>Construtora Ingazeira Ltda</t>
  </si>
  <si>
    <t>Execução das Obras de Saneamento, Pavimentação, Urbanização e Construção Civil no Lote 2, U.Es 20 e 21, localizadas nos Bairros do Arruda, Água Fria, Fundão, Campina do Barreto e Peixinhos na cidade do Recife/PE.</t>
  </si>
  <si>
    <t>15 Meses</t>
  </si>
  <si>
    <t>Execução das Obras de Saneamento, Pavimentação, Urbanização e Construção Civil no Lote 3, U.Es 20 e 21, localizadas nos Bairros do Arruda, Água Fria, Fundão, Campina do Barreto e Peixinhos na cidade do Recife/PE.</t>
  </si>
  <si>
    <t>Engeconsult Consultores Técnicos Ltda</t>
  </si>
  <si>
    <t>Processo Licitatório nº 004/2017 - Concorrência nº 004/2017</t>
  </si>
  <si>
    <t>Serviços especializados de engenharia consultiva para elaboração de projetos complementares executivos, gerenciamento e fiscalização das ações de implantação de saneamento integrado nas Unidades de Esgotamento - U.E´S 03, 04, 08, 17, 19, 20, 21, 22 e 24, localizadas nos bairros do Arruda, Água Fria, Peixinhos, Campina do Barreto, Fundão, Cajueiro, Porto da Madeira, Beberibe, Linha do Tiro, Nova Descoberta, Brejo do Breberibe, Dois Unidos e Passarinho, todos na cidade do Recife/PE.</t>
  </si>
  <si>
    <t>05 Meses</t>
  </si>
  <si>
    <t>Contratação de empresa para execução das obras de pavimentação e drenagem na Rua Pereira Barreto.</t>
  </si>
  <si>
    <t>NE Construções e Serviços de Obras Civis EIRELI</t>
  </si>
  <si>
    <t>04 Meses</t>
  </si>
  <si>
    <t>Processo Licitatório nº 002/2018</t>
  </si>
  <si>
    <t>CPF: 058.524.414-65</t>
  </si>
  <si>
    <t>FELIPE MENDONÇA GUERRA</t>
  </si>
  <si>
    <t>06 Meses</t>
  </si>
  <si>
    <t>Concluída</t>
  </si>
  <si>
    <t>Processo Licitatório nº 010/2018 - Concorrência nº 008/2018 - CELSS/SESAN</t>
  </si>
  <si>
    <t>Execução das Obras e Serviços de Construção de Muros de Arrimo em Gabião nas Avenidas Marginais dos Rios Beberibe e Morno, nos bairros de Campina do Barreto, Beberibe e Dois Unidos, no Município do Recife/PE.</t>
  </si>
  <si>
    <t>CPF: 030.086.264-40</t>
  </si>
  <si>
    <t>12 Meses</t>
  </si>
  <si>
    <t>Execução da continuidade das Obras de Implantação do Sistema de Esgotamento Sanitário do Cordeiro - SES CORDEIRO.</t>
  </si>
  <si>
    <t>2301.01.09.2019</t>
  </si>
  <si>
    <t>2301.01.05.2020</t>
  </si>
  <si>
    <t>Gestor de Obras de Saneamento</t>
  </si>
  <si>
    <t>MODALIDADE / N° DA LICITAÇÃO</t>
  </si>
  <si>
    <t>N°/ANO</t>
  </si>
  <si>
    <t>PREFEITURA DO RECIFE</t>
  </si>
  <si>
    <t>DATA DO INÍCIO</t>
  </si>
  <si>
    <t>Conclusão da execução de serviços especializados de engenharia consultiva para elaboração de projetos complementares executivos, gerenciamento e fiscalização das ações de implantação de saneamento integrado nas Unidades de Esgotamento - UE´s 41,42 E 43 na cidade do Recife/PE.</t>
  </si>
  <si>
    <t>Concorrência nº. 002/2015 - CELLS/SESAN</t>
  </si>
  <si>
    <t>Contratação de Empresa de especializada para executar as ações previstas nos Projetos de Trabalho Técnico Social do PROGRAMA SANEAMENTO PARA TODOS - SES CORDEIRO, nas Unidades de Esgotamento Sanitário 41B, 42 e 43, tudo em conformidade com as condições estabelecidas no processo licitatório.</t>
  </si>
  <si>
    <t>FRF Engenharia Ltda</t>
  </si>
  <si>
    <t>Execução da Conclusão das Obras e Serviços de Pavimentação, Recuperação e Complementação de Esgotamento Sanitário, Drenagem e Melhorias Hidrossanitárias nas localidades de Ilha de Joaneiro e Chié (Bairro de Campo Grande), Santa Terezinha, Vila dos Casados e Santo Amaro (Bairro de Santo Amaro), no município do Recife/PE.</t>
  </si>
  <si>
    <t>Paulitec Construções Ltda</t>
  </si>
  <si>
    <t>Ordenadora de Despesa</t>
  </si>
  <si>
    <t>Processo Licitatório nº 003/2020 - Concorrência nº 003/2020</t>
  </si>
  <si>
    <t>Processo Licitaório nº 006/2017 - Concorrência nº 002/2017</t>
  </si>
  <si>
    <t>Processo Licitatório nº 005/2017 - Concorrência 005/2017</t>
  </si>
  <si>
    <t>Processo de Dispensa de Licitação n° 004/2021</t>
  </si>
  <si>
    <t>Execução das obras de fundação em estaca raíz, vigas e pilares metálicos, para recuperação estrutural dos blocos A e B do habitacional Beira Rio, no bairro do Arruda.</t>
  </si>
  <si>
    <t>GS Indústria Serviços e Construções Ltda</t>
  </si>
  <si>
    <t>2301.01.003.2021</t>
  </si>
  <si>
    <t>07 Meses</t>
  </si>
  <si>
    <t>Processo de Dispensa de Licitação n° 001/2021</t>
  </si>
  <si>
    <t>Prestação de serviços de execução de ensaios, estudos e projetos de recuperação estrutural dos blocos A e B do Habitacional Beira Rio, Bairro do Arruda, Recife/PE.</t>
  </si>
  <si>
    <t>F. Mateus Maciel da Silva Engenharia e Consultoria</t>
  </si>
  <si>
    <t>2301.1.001.2021</t>
  </si>
  <si>
    <t>45 Dias</t>
  </si>
  <si>
    <t>189700442007 - UE 41B</t>
  </si>
  <si>
    <t>189706092007 - UE 42</t>
  </si>
  <si>
    <t>189694642007 - UE 43</t>
  </si>
  <si>
    <r>
      <rPr>
        <b/>
        <sz val="8"/>
        <color indexed="53"/>
        <rFont val="Arial Narrow"/>
        <family val="2"/>
      </rPr>
      <t xml:space="preserve">( </t>
    </r>
    <r>
      <rPr>
        <b/>
        <sz val="10"/>
        <color indexed="53"/>
        <rFont val="Arial Narrow"/>
        <family val="2"/>
      </rPr>
      <t>¹</t>
    </r>
    <r>
      <rPr>
        <b/>
        <sz val="8"/>
        <color indexed="53"/>
        <rFont val="Arial Narrow"/>
        <family val="2"/>
      </rPr>
      <t xml:space="preserve"> )</t>
    </r>
    <r>
      <rPr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NOTA EXPLICATIVA: </t>
    </r>
    <r>
      <rPr>
        <sz val="8"/>
        <color indexed="8"/>
        <rFont val="Arial Narrow"/>
        <family val="2"/>
      </rPr>
      <t>2° Termo Aditivo de prazo ao Contrato n° 2301.06.2018 em processo de elaboração pela Procuradoria Geral do Município, referente a Contratação de Empresa de especializada para executar as ações previstas nos Projetos de Trabalho Técnico Social do PROGRAMA SANEAMENTO PARA TODOS - SES CORDEIRO, nas Unidades de Esgotamento Sanitário 41B, 42 e 43.</t>
    </r>
  </si>
  <si>
    <r>
      <t xml:space="preserve">Em Andamento                        </t>
    </r>
  </si>
  <si>
    <t>VLR DO CONTRATO FINAL</t>
  </si>
  <si>
    <t>JANEIRO a MARÇO (1° TRIMESTRE)</t>
  </si>
  <si>
    <t>ALCINDO SALUSTIANO DANTAS FILHO</t>
  </si>
  <si>
    <t>Gerente Geral de Obras de Saneamento</t>
  </si>
  <si>
    <t>CPF: 085.629.034-34</t>
  </si>
  <si>
    <t>CPF: 060.269.834-06</t>
  </si>
  <si>
    <t>Gerente de Desenvolvimento Social</t>
  </si>
  <si>
    <t>MÔNICA MARIA COELHODE MELO ALVES</t>
  </si>
  <si>
    <t>CPF: 715.021.904-78</t>
  </si>
  <si>
    <t>MAPA DE OBRAS 2022</t>
  </si>
  <si>
    <t>Processo Licitatório nº 002/2021- Concorrência nº 002/2021</t>
  </si>
  <si>
    <t>Execução das Estações Elevatórias de Esgotos EE01 e EE02, nas Unidades de Esgotamento U.E 04 e U.E 19 do Sistema de Esgotamento da Bacia do Beberibe, localizada nos bairros de Dois Unidos e Porto da Madeira, na Cidade do Recife/PE.</t>
  </si>
  <si>
    <t>Flamac Incorporação e Construções Ltda</t>
  </si>
  <si>
    <t>2301.1.006.2021</t>
  </si>
  <si>
    <t>08 Meses</t>
  </si>
  <si>
    <t>Processo Licitatório nº 001/2021- Concorrência nº 001/2021</t>
  </si>
  <si>
    <t xml:space="preserve">Execução das Obras de Implantação de uma Ponte na Avenida marginal do Rio Beberibe e sobre o Rio Morno, ligando os Bairros de Beberibe e Dois Unidos, na Cidade do Recife/PE. </t>
  </si>
  <si>
    <t>Construtora Novo Mundo Eireli</t>
  </si>
  <si>
    <t>2301.1.004.2021</t>
  </si>
  <si>
    <t>Secretária de Saneamento em Exercício</t>
  </si>
  <si>
    <t>ELIANA FRANCISCA VIANA</t>
  </si>
  <si>
    <t>CPF: 029.545.294-31</t>
  </si>
  <si>
    <t>Gerente de Projetos de Saneamento</t>
  </si>
  <si>
    <t>ANTÔNIO RODRIGUES DE MELO JÚNIOR</t>
  </si>
  <si>
    <t>ADRIEL RUFINO DE BARROS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</si>
</sst>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0\ ;\(#,##0.00\);\-#\ ;@\ "/>
    <numFmt numFmtId="171" formatCode="0\ ;&quot;  (&quot;0\);&quot;  - &quot;;@\ "/>
    <numFmt numFmtId="172" formatCode="&quot; $ &quot;#,##0.00\ ;&quot; $ (&quot;#,##0.00\);&quot; $ - &quot;;@\ "/>
    <numFmt numFmtId="173" formatCode="&quot; $ &quot;0\ ;&quot; $ (&quot;0\);&quot; $ - &quot;;@\ "/>
    <numFmt numFmtId="174" formatCode="#,##0.00\ ;[Red]\(#,##0.00\)"/>
    <numFmt numFmtId="175" formatCode="0000\.000\-00"/>
    <numFmt numFmtId="176" formatCode="[$R$-416]\ #.00000\ ;\-[$R$-416]\ #.00000\ ;[$R$-416]&quot; -&quot;00\ ;@\ "/>
    <numFmt numFmtId="177" formatCode="&quot; R$ &quot;* #,##0.00\ ;&quot;-R$ &quot;* #,##0.00\ ;&quot; R$ &quot;* \-#\ ;\ @\ "/>
    <numFmt numFmtId="178" formatCode="00\.000\.000/0000\-00"/>
    <numFmt numFmtId="179" formatCode="00/0000"/>
    <numFmt numFmtId="180" formatCode="00/00/0000"/>
    <numFmt numFmtId="181" formatCode="000/00"/>
    <numFmt numFmtId="182" formatCode="00\.000\.000/0000"/>
    <numFmt numFmtId="183" formatCode="00/00/00"/>
    <numFmt numFmtId="184" formatCode="[$-416]dddd\,\ d&quot; de &quot;mmmm&quot; de &quot;yyyy"/>
    <numFmt numFmtId="185" formatCode="&quot;R$&quot;\ #,##0.00"/>
    <numFmt numFmtId="186" formatCode="00&quot;.&quot;000&quot;.&quot;000&quot;/&quot;0000&quot;-&quot;00"/>
    <numFmt numFmtId="187" formatCode="0000&quot;.&quot;00&quot;.&quot;0000"/>
    <numFmt numFmtId="188" formatCode="00&quot;/&quot;00&quot;/&quot;0000"/>
    <numFmt numFmtId="189" formatCode="[$R$-416]\ #.0000\ ;\-[$R$-416]\ #.0000\ ;[$R$-416]&quot; -&quot;00\ ;@\ "/>
    <numFmt numFmtId="190" formatCode="[$R$-416]\ #.000\ ;\-[$R$-416]\ #.000\ ;[$R$-416]&quot; -&quot;00\ ;@\ "/>
    <numFmt numFmtId="191" formatCode="[$R$-416]\ #.00\ ;\-[$R$-416]\ #.00\ ;[$R$-416]&quot; -&quot;00\ ;@\ "/>
    <numFmt numFmtId="192" formatCode="[$R$-416]\ #.000\ ;\-[$R$-416]\ #.000\ ;[$R$-416]&quot; -&quot;00.0\ ;@\ "/>
    <numFmt numFmtId="193" formatCode="0&quot;.&quot;0&quot;.&quot;00&quot;.&quot;00"/>
    <numFmt numFmtId="194" formatCode="0000&quot;.&quot;000&quot;-&quot;00&quot;/&quot;0000"/>
    <numFmt numFmtId="195" formatCode="_-[$R$-416]\ * #,##0.00000_-;\-[$R$-416]\ * #,##0.00000_-;_-[$R$-416]\ * &quot;-&quot;?????_-;_-@_-"/>
    <numFmt numFmtId="196" formatCode="_-[$R$-416]\ * #,##0.00_-;\-[$R$-416]\ * #,##0.00_-;_-[$R$-416]\ * &quot;-&quot;??_-;_-@_-"/>
    <numFmt numFmtId="197" formatCode="&quot;R$&quot;#,##0.00"/>
  </numFmts>
  <fonts count="63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53"/>
      <name val="Arial Narrow"/>
      <family val="2"/>
    </font>
    <font>
      <b/>
      <sz val="10"/>
      <color indexed="53"/>
      <name val="Arial Narrow"/>
      <family val="2"/>
    </font>
    <font>
      <sz val="9"/>
      <color indexed="8"/>
      <name val="Arial Narrow"/>
      <family val="2"/>
    </font>
    <font>
      <b/>
      <sz val="22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170" fontId="13" fillId="0" borderId="0" applyBorder="0" applyProtection="0">
      <alignment/>
    </xf>
    <xf numFmtId="171" fontId="0" fillId="0" borderId="0" applyBorder="0" applyProtection="0">
      <alignment/>
    </xf>
    <xf numFmtId="172" fontId="0" fillId="0" borderId="0" applyBorder="0" applyProtection="0">
      <alignment/>
    </xf>
    <xf numFmtId="173" fontId="0" fillId="0" borderId="0" applyBorder="0" applyProtection="0">
      <alignment/>
    </xf>
    <xf numFmtId="0" fontId="0" fillId="0" borderId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Border="0" applyProtection="0">
      <alignment horizontal="center"/>
    </xf>
    <xf numFmtId="0" fontId="4" fillId="0" borderId="0" applyNumberFormat="0" applyFill="0" applyBorder="0" applyAlignment="0" applyProtection="0"/>
    <xf numFmtId="0" fontId="14" fillId="0" borderId="0" applyBorder="0" applyProtection="0">
      <alignment horizontal="center" textRotation="90"/>
    </xf>
    <xf numFmtId="0" fontId="52" fillId="36" borderId="0" applyNumberFormat="0" applyBorder="0" applyAlignment="0" applyProtection="0"/>
    <xf numFmtId="176" fontId="0" fillId="0" borderId="0" applyBorder="0" applyProtection="0">
      <alignment/>
    </xf>
    <xf numFmtId="168" fontId="1" fillId="0" borderId="0" applyFill="0" applyBorder="0" applyAlignment="0" applyProtection="0"/>
    <xf numFmtId="0" fontId="53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0" fillId="0" borderId="0" applyBorder="0" applyProtection="0">
      <alignment/>
    </xf>
    <xf numFmtId="9" fontId="1" fillId="0" borderId="0" applyFill="0" applyBorder="0" applyAlignment="0" applyProtection="0"/>
    <xf numFmtId="0" fontId="15" fillId="0" borderId="0" applyBorder="0" applyProtection="0">
      <alignment/>
    </xf>
    <xf numFmtId="174" fontId="15" fillId="0" borderId="0" applyBorder="0" applyProtection="0">
      <alignment/>
    </xf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40" borderId="0" xfId="0" applyFont="1" applyFill="1" applyAlignment="1">
      <alignment vertical="center"/>
    </xf>
    <xf numFmtId="44" fontId="18" fillId="0" borderId="0" xfId="63" applyNumberFormat="1" applyFont="1" applyAlignment="1">
      <alignment vertical="center"/>
    </xf>
    <xf numFmtId="0" fontId="18" fillId="40" borderId="0" xfId="0" applyFont="1" applyFill="1" applyBorder="1" applyAlignment="1">
      <alignment vertical="center"/>
    </xf>
    <xf numFmtId="0" fontId="18" fillId="40" borderId="0" xfId="0" applyFont="1" applyFill="1" applyAlignment="1">
      <alignment horizontal="center" vertical="center"/>
    </xf>
    <xf numFmtId="0" fontId="16" fillId="40" borderId="0" xfId="0" applyFont="1" applyFill="1" applyAlignment="1">
      <alignment horizontal="center" vertical="center"/>
    </xf>
    <xf numFmtId="0" fontId="18" fillId="41" borderId="0" xfId="0" applyFont="1" applyFill="1" applyAlignment="1">
      <alignment vertical="center"/>
    </xf>
    <xf numFmtId="44" fontId="20" fillId="0" borderId="11" xfId="0" applyNumberFormat="1" applyFont="1" applyFill="1" applyBorder="1" applyAlignment="1">
      <alignment horizontal="center" vertical="center" wrapText="1"/>
    </xf>
    <xf numFmtId="0" fontId="27" fillId="40" borderId="0" xfId="0" applyFont="1" applyFill="1" applyAlignment="1">
      <alignment horizontal="left" vertical="center"/>
    </xf>
    <xf numFmtId="0" fontId="25" fillId="40" borderId="0" xfId="0" applyFont="1" applyFill="1" applyAlignment="1">
      <alignment horizontal="left" vertical="center" indent="1"/>
    </xf>
    <xf numFmtId="0" fontId="18" fillId="40" borderId="0" xfId="0" applyFont="1" applyFill="1" applyAlignment="1">
      <alignment horizontal="center" vertical="center"/>
    </xf>
    <xf numFmtId="0" fontId="17" fillId="40" borderId="12" xfId="0" applyFont="1" applyFill="1" applyBorder="1" applyAlignment="1">
      <alignment horizontal="center" vertical="center"/>
    </xf>
    <xf numFmtId="0" fontId="17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center" vertical="center"/>
    </xf>
    <xf numFmtId="0" fontId="18" fillId="40" borderId="13" xfId="0" applyFont="1" applyFill="1" applyBorder="1" applyAlignment="1">
      <alignment horizontal="center" vertical="center"/>
    </xf>
    <xf numFmtId="44" fontId="20" fillId="0" borderId="14" xfId="0" applyNumberFormat="1" applyFont="1" applyFill="1" applyBorder="1" applyAlignment="1">
      <alignment horizontal="center" vertical="center" wrapText="1"/>
    </xf>
    <xf numFmtId="44" fontId="20" fillId="0" borderId="15" xfId="0" applyNumberFormat="1" applyFont="1" applyFill="1" applyBorder="1" applyAlignment="1">
      <alignment horizontal="center" vertical="center" wrapText="1"/>
    </xf>
    <xf numFmtId="44" fontId="20" fillId="0" borderId="16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 indent="1"/>
    </xf>
    <xf numFmtId="0" fontId="27" fillId="40" borderId="13" xfId="0" applyFont="1" applyFill="1" applyBorder="1" applyAlignment="1">
      <alignment horizontal="center" vertical="center"/>
    </xf>
    <xf numFmtId="188" fontId="20" fillId="0" borderId="11" xfId="0" applyNumberFormat="1" applyFont="1" applyFill="1" applyBorder="1" applyAlignment="1">
      <alignment horizontal="center" vertical="center"/>
    </xf>
    <xf numFmtId="44" fontId="20" fillId="0" borderId="11" xfId="0" applyNumberFormat="1" applyFont="1" applyFill="1" applyBorder="1" applyAlignment="1">
      <alignment horizontal="right" vertical="center" indent="2"/>
    </xf>
    <xf numFmtId="44" fontId="20" fillId="0" borderId="11" xfId="0" applyNumberFormat="1" applyFont="1" applyFill="1" applyBorder="1" applyAlignment="1">
      <alignment horizontal="center" vertical="center"/>
    </xf>
    <xf numFmtId="193" fontId="20" fillId="0" borderId="11" xfId="0" applyNumberFormat="1" applyFont="1" applyFill="1" applyBorder="1" applyAlignment="1">
      <alignment horizontal="center" vertical="center"/>
    </xf>
    <xf numFmtId="186" fontId="20" fillId="0" borderId="17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/>
    </xf>
    <xf numFmtId="44" fontId="18" fillId="0" borderId="14" xfId="63" applyNumberFormat="1" applyFont="1" applyBorder="1" applyAlignment="1">
      <alignment vertical="center"/>
    </xf>
    <xf numFmtId="44" fontId="18" fillId="0" borderId="15" xfId="63" applyNumberFormat="1" applyFont="1" applyBorder="1" applyAlignment="1">
      <alignment vertical="center"/>
    </xf>
    <xf numFmtId="44" fontId="18" fillId="0" borderId="16" xfId="63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4" fontId="20" fillId="0" borderId="11" xfId="0" applyNumberFormat="1" applyFont="1" applyFill="1" applyBorder="1" applyAlignment="1">
      <alignment horizontal="center" vertical="center" wrapText="1"/>
    </xf>
    <xf numFmtId="44" fontId="20" fillId="0" borderId="17" xfId="0" applyNumberFormat="1" applyFont="1" applyFill="1" applyBorder="1" applyAlignment="1">
      <alignment horizontal="center" vertical="center"/>
    </xf>
    <xf numFmtId="44" fontId="20" fillId="0" borderId="11" xfId="85" applyNumberFormat="1" applyFont="1" applyFill="1" applyBorder="1" applyAlignment="1">
      <alignment horizontal="right" vertical="center" indent="1"/>
    </xf>
    <xf numFmtId="44" fontId="20" fillId="40" borderId="18" xfId="0" applyNumberFormat="1" applyFont="1" applyFill="1" applyBorder="1" applyAlignment="1">
      <alignment horizontal="center" vertical="center"/>
    </xf>
    <xf numFmtId="44" fontId="20" fillId="40" borderId="13" xfId="0" applyNumberFormat="1" applyFont="1" applyFill="1" applyBorder="1" applyAlignment="1">
      <alignment horizontal="center" vertical="center"/>
    </xf>
    <xf numFmtId="44" fontId="20" fillId="40" borderId="19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44" fontId="20" fillId="0" borderId="20" xfId="0" applyNumberFormat="1" applyFont="1" applyFill="1" applyBorder="1" applyAlignment="1">
      <alignment horizontal="center" vertical="center" wrapText="1"/>
    </xf>
    <xf numFmtId="44" fontId="20" fillId="0" borderId="12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Fill="1" applyBorder="1" applyAlignment="1">
      <alignment horizontal="center" vertical="center" wrapText="1"/>
    </xf>
    <xf numFmtId="44" fontId="20" fillId="0" borderId="22" xfId="0" applyNumberFormat="1" applyFont="1" applyFill="1" applyBorder="1" applyAlignment="1">
      <alignment horizontal="center" vertical="center" wrapText="1"/>
    </xf>
    <xf numFmtId="44" fontId="20" fillId="0" borderId="0" xfId="0" applyNumberFormat="1" applyFont="1" applyFill="1" applyBorder="1" applyAlignment="1">
      <alignment horizontal="center" vertical="center" wrapText="1"/>
    </xf>
    <xf numFmtId="44" fontId="20" fillId="0" borderId="23" xfId="0" applyNumberFormat="1" applyFont="1" applyFill="1" applyBorder="1" applyAlignment="1">
      <alignment horizontal="center" vertical="center" wrapText="1"/>
    </xf>
    <xf numFmtId="44" fontId="20" fillId="0" borderId="18" xfId="0" applyNumberFormat="1" applyFont="1" applyFill="1" applyBorder="1" applyAlignment="1">
      <alignment horizontal="center" vertical="center" wrapText="1"/>
    </xf>
    <xf numFmtId="44" fontId="20" fillId="0" borderId="13" xfId="0" applyNumberFormat="1" applyFont="1" applyFill="1" applyBorder="1" applyAlignment="1">
      <alignment horizontal="center" vertical="center" wrapText="1"/>
    </xf>
    <xf numFmtId="44" fontId="20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4" fontId="18" fillId="0" borderId="22" xfId="63" applyNumberFormat="1" applyFont="1" applyBorder="1" applyAlignment="1">
      <alignment horizontal="center" vertical="center"/>
    </xf>
    <xf numFmtId="194" fontId="20" fillId="40" borderId="22" xfId="0" applyNumberFormat="1" applyFont="1" applyFill="1" applyBorder="1" applyAlignment="1">
      <alignment horizontal="center" vertical="center" wrapText="1"/>
    </xf>
    <xf numFmtId="194" fontId="20" fillId="40" borderId="0" xfId="0" applyNumberFormat="1" applyFont="1" applyFill="1" applyBorder="1" applyAlignment="1">
      <alignment horizontal="center" vertical="center" wrapText="1"/>
    </xf>
    <xf numFmtId="194" fontId="20" fillId="40" borderId="23" xfId="0" applyNumberFormat="1" applyFont="1" applyFill="1" applyBorder="1" applyAlignment="1">
      <alignment horizontal="center" vertical="center" wrapText="1"/>
    </xf>
    <xf numFmtId="44" fontId="20" fillId="40" borderId="22" xfId="0" applyNumberFormat="1" applyFont="1" applyFill="1" applyBorder="1" applyAlignment="1">
      <alignment horizontal="center" vertical="center"/>
    </xf>
    <xf numFmtId="44" fontId="20" fillId="40" borderId="0" xfId="0" applyNumberFormat="1" applyFont="1" applyFill="1" applyBorder="1" applyAlignment="1">
      <alignment horizontal="center" vertical="center"/>
    </xf>
    <xf numFmtId="44" fontId="20" fillId="40" borderId="23" xfId="0" applyNumberFormat="1" applyFont="1" applyFill="1" applyBorder="1" applyAlignment="1">
      <alignment horizontal="center" vertical="center"/>
    </xf>
    <xf numFmtId="194" fontId="20" fillId="40" borderId="18" xfId="0" applyNumberFormat="1" applyFont="1" applyFill="1" applyBorder="1" applyAlignment="1">
      <alignment horizontal="center" vertical="center" wrapText="1"/>
    </xf>
    <xf numFmtId="194" fontId="20" fillId="40" borderId="13" xfId="0" applyNumberFormat="1" applyFont="1" applyFill="1" applyBorder="1" applyAlignment="1">
      <alignment horizontal="center" vertical="center" wrapText="1"/>
    </xf>
    <xf numFmtId="194" fontId="20" fillId="40" borderId="19" xfId="0" applyNumberFormat="1" applyFont="1" applyFill="1" applyBorder="1" applyAlignment="1">
      <alignment horizontal="center" vertical="center" wrapText="1"/>
    </xf>
    <xf numFmtId="44" fontId="20" fillId="0" borderId="20" xfId="0" applyNumberFormat="1" applyFont="1" applyFill="1" applyBorder="1" applyAlignment="1">
      <alignment horizontal="right" vertical="center" indent="2"/>
    </xf>
    <xf numFmtId="44" fontId="20" fillId="0" borderId="12" xfId="0" applyNumberFormat="1" applyFont="1" applyFill="1" applyBorder="1" applyAlignment="1">
      <alignment horizontal="right" vertical="center" indent="2"/>
    </xf>
    <xf numFmtId="44" fontId="20" fillId="0" borderId="21" xfId="0" applyNumberFormat="1" applyFont="1" applyFill="1" applyBorder="1" applyAlignment="1">
      <alignment horizontal="right" vertical="center" indent="2"/>
    </xf>
    <xf numFmtId="44" fontId="20" fillId="0" borderId="22" xfId="0" applyNumberFormat="1" applyFont="1" applyFill="1" applyBorder="1" applyAlignment="1">
      <alignment horizontal="right" vertical="center" indent="2"/>
    </xf>
    <xf numFmtId="44" fontId="20" fillId="0" borderId="0" xfId="0" applyNumberFormat="1" applyFont="1" applyFill="1" applyBorder="1" applyAlignment="1">
      <alignment horizontal="right" vertical="center" indent="2"/>
    </xf>
    <xf numFmtId="44" fontId="20" fillId="0" borderId="23" xfId="0" applyNumberFormat="1" applyFont="1" applyFill="1" applyBorder="1" applyAlignment="1">
      <alignment horizontal="right" vertical="center" indent="2"/>
    </xf>
    <xf numFmtId="44" fontId="20" fillId="0" borderId="18" xfId="0" applyNumberFormat="1" applyFont="1" applyFill="1" applyBorder="1" applyAlignment="1">
      <alignment horizontal="right" vertical="center" indent="2"/>
    </xf>
    <xf numFmtId="44" fontId="20" fillId="0" borderId="13" xfId="0" applyNumberFormat="1" applyFont="1" applyFill="1" applyBorder="1" applyAlignment="1">
      <alignment horizontal="right" vertical="center" indent="2"/>
    </xf>
    <xf numFmtId="44" fontId="20" fillId="0" borderId="19" xfId="0" applyNumberFormat="1" applyFont="1" applyFill="1" applyBorder="1" applyAlignment="1">
      <alignment horizontal="right" vertical="center" indent="2"/>
    </xf>
    <xf numFmtId="169" fontId="20" fillId="0" borderId="20" xfId="0" applyNumberFormat="1" applyFont="1" applyFill="1" applyBorder="1" applyAlignment="1">
      <alignment horizontal="center" vertical="center" wrapText="1"/>
    </xf>
    <xf numFmtId="186" fontId="20" fillId="0" borderId="11" xfId="0" applyNumberFormat="1" applyFont="1" applyFill="1" applyBorder="1" applyAlignment="1">
      <alignment horizontal="center" vertical="center"/>
    </xf>
    <xf numFmtId="187" fontId="20" fillId="0" borderId="17" xfId="0" applyNumberFormat="1" applyFont="1" applyFill="1" applyBorder="1" applyAlignment="1">
      <alignment horizontal="center" vertical="center"/>
    </xf>
    <xf numFmtId="187" fontId="20" fillId="0" borderId="11" xfId="0" applyNumberFormat="1" applyFont="1" applyFill="1" applyBorder="1" applyAlignment="1">
      <alignment horizontal="center" vertical="center"/>
    </xf>
    <xf numFmtId="194" fontId="20" fillId="40" borderId="20" xfId="0" applyNumberFormat="1" applyFont="1" applyFill="1" applyBorder="1" applyAlignment="1">
      <alignment horizontal="center" vertical="center" wrapText="1"/>
    </xf>
    <xf numFmtId="194" fontId="20" fillId="40" borderId="12" xfId="0" applyNumberFormat="1" applyFont="1" applyFill="1" applyBorder="1" applyAlignment="1">
      <alignment horizontal="center" vertical="center" wrapText="1"/>
    </xf>
    <xf numFmtId="194" fontId="20" fillId="40" borderId="21" xfId="0" applyNumberFormat="1" applyFont="1" applyFill="1" applyBorder="1" applyAlignment="1">
      <alignment horizontal="center" vertical="center" wrapText="1"/>
    </xf>
    <xf numFmtId="44" fontId="20" fillId="40" borderId="20" xfId="0" applyNumberFormat="1" applyFont="1" applyFill="1" applyBorder="1" applyAlignment="1">
      <alignment horizontal="center" vertical="center"/>
    </xf>
    <xf numFmtId="44" fontId="20" fillId="40" borderId="12" xfId="0" applyNumberFormat="1" applyFont="1" applyFill="1" applyBorder="1" applyAlignment="1">
      <alignment horizontal="center" vertical="center"/>
    </xf>
    <xf numFmtId="44" fontId="20" fillId="40" borderId="21" xfId="0" applyNumberFormat="1" applyFont="1" applyFill="1" applyBorder="1" applyAlignment="1">
      <alignment horizontal="center" vertical="center"/>
    </xf>
    <xf numFmtId="194" fontId="20" fillId="0" borderId="20" xfId="0" applyNumberFormat="1" applyFont="1" applyFill="1" applyBorder="1" applyAlignment="1">
      <alignment horizontal="center" vertical="center" wrapText="1"/>
    </xf>
    <xf numFmtId="194" fontId="20" fillId="0" borderId="12" xfId="0" applyNumberFormat="1" applyFont="1" applyFill="1" applyBorder="1" applyAlignment="1">
      <alignment horizontal="center" vertical="center" wrapText="1"/>
    </xf>
    <xf numFmtId="194" fontId="20" fillId="0" borderId="21" xfId="0" applyNumberFormat="1" applyFont="1" applyFill="1" applyBorder="1" applyAlignment="1">
      <alignment horizontal="center" vertical="center" wrapText="1"/>
    </xf>
    <xf numFmtId="44" fontId="20" fillId="0" borderId="24" xfId="0" applyNumberFormat="1" applyFont="1" applyFill="1" applyBorder="1" applyAlignment="1">
      <alignment horizontal="center" vertical="center" wrapText="1"/>
    </xf>
    <xf numFmtId="44" fontId="20" fillId="0" borderId="25" xfId="0" applyNumberFormat="1" applyFont="1" applyFill="1" applyBorder="1" applyAlignment="1">
      <alignment horizontal="center" vertical="center" wrapText="1"/>
    </xf>
    <xf numFmtId="44" fontId="20" fillId="0" borderId="2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188" fontId="20" fillId="0" borderId="17" xfId="0" applyNumberFormat="1" applyFont="1" applyFill="1" applyBorder="1" applyAlignment="1">
      <alignment horizontal="center" vertical="center"/>
    </xf>
    <xf numFmtId="44" fontId="20" fillId="0" borderId="27" xfId="0" applyNumberFormat="1" applyFont="1" applyFill="1" applyBorder="1" applyAlignment="1">
      <alignment horizontal="right" vertical="center" indent="2"/>
    </xf>
    <xf numFmtId="44" fontId="20" fillId="0" borderId="28" xfId="0" applyNumberFormat="1" applyFont="1" applyFill="1" applyBorder="1" applyAlignment="1">
      <alignment horizontal="right" vertical="center" indent="2"/>
    </xf>
    <xf numFmtId="44" fontId="20" fillId="0" borderId="29" xfId="0" applyNumberFormat="1" applyFont="1" applyFill="1" applyBorder="1" applyAlignment="1">
      <alignment horizontal="right" vertical="center" indent="2"/>
    </xf>
    <xf numFmtId="193" fontId="20" fillId="0" borderId="17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44" fontId="20" fillId="0" borderId="24" xfId="85" applyNumberFormat="1" applyFont="1" applyFill="1" applyBorder="1" applyAlignment="1">
      <alignment horizontal="right" vertical="center" indent="1"/>
    </xf>
    <xf numFmtId="44" fontId="20" fillId="0" borderId="25" xfId="85" applyNumberFormat="1" applyFont="1" applyFill="1" applyBorder="1" applyAlignment="1">
      <alignment horizontal="right" vertical="center" indent="1"/>
    </xf>
    <xf numFmtId="44" fontId="20" fillId="0" borderId="26" xfId="85" applyNumberFormat="1" applyFont="1" applyFill="1" applyBorder="1" applyAlignment="1">
      <alignment horizontal="right" vertical="center" inden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justify" vertical="center" wrapText="1"/>
    </xf>
    <xf numFmtId="44" fontId="20" fillId="0" borderId="17" xfId="0" applyNumberFormat="1" applyFont="1" applyFill="1" applyBorder="1" applyAlignment="1" quotePrefix="1">
      <alignment horizontal="center" vertical="center"/>
    </xf>
    <xf numFmtId="0" fontId="17" fillId="19" borderId="30" xfId="0" applyFont="1" applyFill="1" applyBorder="1" applyAlignment="1">
      <alignment horizontal="center" vertical="center" wrapText="1"/>
    </xf>
    <xf numFmtId="0" fontId="17" fillId="19" borderId="30" xfId="0" applyFont="1" applyFill="1" applyBorder="1" applyAlignment="1">
      <alignment horizontal="center" vertical="center"/>
    </xf>
    <xf numFmtId="0" fontId="11" fillId="19" borderId="30" xfId="0" applyFont="1" applyFill="1" applyBorder="1" applyAlignment="1">
      <alignment horizontal="center" vertical="center" wrapText="1"/>
    </xf>
    <xf numFmtId="44" fontId="17" fillId="0" borderId="31" xfId="63" applyNumberFormat="1" applyFont="1" applyBorder="1" applyAlignment="1">
      <alignment horizontal="center" vertical="center" wrapText="1"/>
    </xf>
    <xf numFmtId="0" fontId="17" fillId="19" borderId="30" xfId="0" applyNumberFormat="1" applyFont="1" applyFill="1" applyBorder="1" applyAlignment="1">
      <alignment horizontal="center" vertical="center" wrapText="1"/>
    </xf>
    <xf numFmtId="0" fontId="27" fillId="40" borderId="0" xfId="0" applyFont="1" applyFill="1" applyAlignment="1">
      <alignment horizontal="left" vertical="center"/>
    </xf>
    <xf numFmtId="0" fontId="25" fillId="40" borderId="0" xfId="0" applyFont="1" applyFill="1" applyAlignment="1">
      <alignment horizontal="left" vertical="center" indent="1"/>
    </xf>
    <xf numFmtId="0" fontId="19" fillId="40" borderId="0" xfId="0" applyFont="1" applyFill="1" applyAlignment="1">
      <alignment horizontal="center" vertical="center"/>
    </xf>
    <xf numFmtId="0" fontId="16" fillId="40" borderId="0" xfId="0" applyFont="1" applyFill="1" applyAlignment="1">
      <alignment horizontal="center" vertical="center"/>
    </xf>
    <xf numFmtId="0" fontId="26" fillId="42" borderId="0" xfId="0" applyFont="1" applyFill="1" applyAlignment="1">
      <alignment horizontal="center" vertical="center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Comma" xfId="42"/>
    <cellStyle name="Comma [0]" xfId="43"/>
    <cellStyle name="Currency" xfId="44"/>
    <cellStyle name="Currency [0]" xfId="45"/>
    <cellStyle name="Default 1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Footnote" xfId="55"/>
    <cellStyle name="Good" xfId="56"/>
    <cellStyle name="Heading" xfId="57"/>
    <cellStyle name="Heading 1" xfId="58"/>
    <cellStyle name="Heading 1 1" xfId="59"/>
    <cellStyle name="Heading 2" xfId="60"/>
    <cellStyle name="Heading1 1" xfId="61"/>
    <cellStyle name="Incorreto" xfId="62"/>
    <cellStyle name="Currency" xfId="63"/>
    <cellStyle name="Currency [0]" xfId="64"/>
    <cellStyle name="Neutra" xfId="65"/>
    <cellStyle name="Neutral" xfId="66"/>
    <cellStyle name="Nota" xfId="67"/>
    <cellStyle name="Note" xfId="68"/>
    <cellStyle name="Percent" xfId="69"/>
    <cellStyle name="Percent" xfId="70"/>
    <cellStyle name="Result 1" xfId="71"/>
    <cellStyle name="Result2 1" xfId="72"/>
    <cellStyle name="Saída" xfId="73"/>
    <cellStyle name="Comma [0]" xfId="74"/>
    <cellStyle name="Status" xfId="75"/>
    <cellStyle name="Text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Warning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161925</xdr:colOff>
      <xdr:row>0</xdr:row>
      <xdr:rowOff>190500</xdr:rowOff>
    </xdr:from>
    <xdr:to>
      <xdr:col>47</xdr:col>
      <xdr:colOff>228600</xdr:colOff>
      <xdr:row>3</xdr:row>
      <xdr:rowOff>190500</xdr:rowOff>
    </xdr:to>
    <xdr:pic>
      <xdr:nvPicPr>
        <xdr:cNvPr id="1" name="Imagem 1" descr="https://docs.google.com/uc?export=download&amp;id=1HrnLhEsfFrRxItK0uoGvr7QrCAymV1yh&amp;revid=0BwWXxZItArEXek5XYlVMc3lsWENzNHJxOW0wcFo4eUhRU1dZ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90500"/>
          <a:ext cx="1619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2.2018%20-%20ENGECONSULT%20PAC%20I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1.001.2021%20-%20F.%20MATEUS%20ENGENHARI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6.2018%20-%20ENGECONSULT%20(PTTS%20CORDEIRO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EXERC&#205;CIO%202021\PAGAMENTOS%20DE%20INVESTIMENTOS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003.2017%20-%20INGAZEIRA%20LOTE%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002.2017%20-%20INGAZEIRA%20LOTE%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ESAN%202021\CONTRATOS%20COM%20AS%20EMPRESAS\2301.01.09.2019%20-%20FRF%20(STO%20AMARO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6.2017%20-%20ENGECONSULT%20(GERENCIADORA%20CORDEIRO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1.003.2021%20-%20GS%20CONSTRU&#199;&#213;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1.5.2020%20-%20PAULITE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EXERC&#205;CIO%202021\PAGAMENTOS%20DE%20INVESTIMENTOS%202022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EXERC&#205;CIO%202022\PAGAMENTOS%20DE%20INVESTIMENTOS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  <sheetName val="Plan1"/>
    </sheetNames>
    <sheetDataSet>
      <sheetData sheetId="0">
        <row r="15">
          <cell r="D15">
            <v>0</v>
          </cell>
          <cell r="E15">
            <v>276627.74</v>
          </cell>
        </row>
        <row r="16">
          <cell r="D16">
            <v>0</v>
          </cell>
          <cell r="E16">
            <v>291144.15</v>
          </cell>
        </row>
        <row r="17">
          <cell r="D17">
            <v>0</v>
          </cell>
          <cell r="E17">
            <v>264896.07</v>
          </cell>
        </row>
        <row r="18">
          <cell r="D18">
            <v>0</v>
          </cell>
          <cell r="E18">
            <v>284290.51</v>
          </cell>
        </row>
        <row r="19">
          <cell r="D19">
            <v>0</v>
          </cell>
          <cell r="E19">
            <v>229037.26</v>
          </cell>
        </row>
        <row r="20">
          <cell r="D20">
            <v>0</v>
          </cell>
          <cell r="E20">
            <v>228668.43</v>
          </cell>
        </row>
        <row r="21">
          <cell r="D21">
            <v>0</v>
          </cell>
          <cell r="E21">
            <v>217656.6</v>
          </cell>
        </row>
        <row r="22">
          <cell r="D22">
            <v>0</v>
          </cell>
          <cell r="E22">
            <v>200200.34</v>
          </cell>
        </row>
        <row r="23">
          <cell r="D23">
            <v>0</v>
          </cell>
          <cell r="E23">
            <v>200200.34</v>
          </cell>
        </row>
        <row r="24">
          <cell r="D24">
            <v>0</v>
          </cell>
          <cell r="E24">
            <v>200200.34</v>
          </cell>
        </row>
        <row r="25">
          <cell r="D25">
            <v>0</v>
          </cell>
          <cell r="E25">
            <v>186957.96</v>
          </cell>
        </row>
        <row r="26">
          <cell r="D26">
            <v>2256.03</v>
          </cell>
          <cell r="E26">
            <v>175248.59</v>
          </cell>
        </row>
        <row r="27">
          <cell r="D27">
            <v>5794.6</v>
          </cell>
          <cell r="E27">
            <v>174242.31</v>
          </cell>
        </row>
        <row r="28">
          <cell r="D28">
            <v>4680.85</v>
          </cell>
          <cell r="E28">
            <v>140752.02</v>
          </cell>
        </row>
        <row r="29">
          <cell r="D29">
            <v>6322.9</v>
          </cell>
          <cell r="E29">
            <v>190128.16</v>
          </cell>
        </row>
        <row r="30">
          <cell r="D30">
            <v>6572.7</v>
          </cell>
          <cell r="E30">
            <v>197639.45</v>
          </cell>
        </row>
        <row r="31">
          <cell r="D31">
            <v>5370.32</v>
          </cell>
          <cell r="E31">
            <v>161484.35</v>
          </cell>
        </row>
        <row r="32">
          <cell r="D32">
            <v>6480.3</v>
          </cell>
          <cell r="E32">
            <v>161484.35</v>
          </cell>
        </row>
        <row r="33">
          <cell r="D33">
            <v>9940.03</v>
          </cell>
          <cell r="E33">
            <v>194861.05</v>
          </cell>
        </row>
        <row r="34">
          <cell r="D34">
            <v>6883.68</v>
          </cell>
          <cell r="E34">
            <v>298894.35</v>
          </cell>
        </row>
        <row r="35">
          <cell r="D35">
            <v>5345.71</v>
          </cell>
          <cell r="E35">
            <v>206990.54</v>
          </cell>
        </row>
        <row r="36">
          <cell r="D36">
            <v>5002.22</v>
          </cell>
          <cell r="E36">
            <v>160744.1</v>
          </cell>
        </row>
        <row r="37">
          <cell r="D37">
            <v>2510.84</v>
          </cell>
          <cell r="E37">
            <v>150415.67</v>
          </cell>
        </row>
        <row r="38">
          <cell r="D38">
            <v>4610.24</v>
          </cell>
          <cell r="E38">
            <v>123185.03</v>
          </cell>
        </row>
        <row r="39">
          <cell r="D39">
            <v>9517.34</v>
          </cell>
          <cell r="E39">
            <v>98439.63</v>
          </cell>
        </row>
        <row r="40">
          <cell r="D40">
            <v>13114.87</v>
          </cell>
          <cell r="E40">
            <v>135649.59</v>
          </cell>
        </row>
        <row r="41">
          <cell r="D41">
            <v>15631.88</v>
          </cell>
          <cell r="E41">
            <v>161683.42</v>
          </cell>
        </row>
        <row r="42">
          <cell r="D42">
            <v>14278.34</v>
          </cell>
          <cell r="E42">
            <v>147683.55</v>
          </cell>
        </row>
        <row r="43">
          <cell r="D43">
            <v>14278.34</v>
          </cell>
          <cell r="E43">
            <v>147683.55</v>
          </cell>
        </row>
        <row r="44">
          <cell r="D44">
            <v>14278.34</v>
          </cell>
          <cell r="E44">
            <v>147683.55</v>
          </cell>
        </row>
        <row r="45">
          <cell r="D45">
            <v>14278.34</v>
          </cell>
          <cell r="E45">
            <v>147683.55</v>
          </cell>
        </row>
        <row r="46">
          <cell r="D46">
            <v>14278.34</v>
          </cell>
          <cell r="E46">
            <v>147683.55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NEAPE (2)"/>
      <sheetName val="PAGAMENTOS"/>
      <sheetName val="ADITIVOS E REAJUSTES"/>
      <sheetName val="BOLETIM DE MEDIÇÕES"/>
    </sheetNames>
    <sheetDataSet>
      <sheetData sheetId="3">
        <row r="22">
          <cell r="K22">
            <v>4000</v>
          </cell>
        </row>
        <row r="23">
          <cell r="K23">
            <v>4000</v>
          </cell>
        </row>
        <row r="24">
          <cell r="K2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ECONSULT"/>
      <sheetName val="PAGAMENTOS"/>
      <sheetName val="ADITIVOS E REAJUSTES"/>
      <sheetName val="Plan1"/>
      <sheetName val="PTTS CORDEIRO"/>
      <sheetName val="Plan2"/>
      <sheetName val="Plan3"/>
      <sheetName val="Plan4"/>
      <sheetName val="INCONSISTENCIAS"/>
      <sheetName val="RELATÓRIO DEFINITIVO"/>
      <sheetName val="ue 43"/>
      <sheetName val="ue 42"/>
      <sheetName val="ue41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C BEBERIBE II"/>
      <sheetName val="SES CORDEIRO"/>
      <sheetName val="STO AMARO"/>
      <sheetName val="SANEAPE"/>
      <sheetName val="PAC BEBERIBE I"/>
      <sheetName val="GS CONSTRUÇÕES"/>
      <sheetName val="F. MATEUS MACIEL ENGENHARIA"/>
      <sheetName val="Plan1"/>
    </sheetNames>
    <sheetDataSet>
      <sheetData sheetId="6">
        <row r="17">
          <cell r="K17">
            <v>27950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  <sheetName val="Plan1"/>
      <sheetName val="Plan2"/>
    </sheetNames>
    <sheetDataSet>
      <sheetData sheetId="0">
        <row r="16">
          <cell r="D16">
            <v>20475.28</v>
          </cell>
          <cell r="E16">
            <v>0</v>
          </cell>
          <cell r="F16">
            <v>15193.42</v>
          </cell>
          <cell r="G16">
            <v>18282.14</v>
          </cell>
          <cell r="H16">
            <v>347360.61</v>
          </cell>
        </row>
        <row r="17">
          <cell r="D17">
            <v>48117.38</v>
          </cell>
          <cell r="E17">
            <v>0</v>
          </cell>
          <cell r="F17">
            <v>17386.45</v>
          </cell>
          <cell r="G17">
            <v>43879.38</v>
          </cell>
          <cell r="H17">
            <v>833708.13</v>
          </cell>
        </row>
        <row r="18">
          <cell r="D18">
            <v>34986.84</v>
          </cell>
          <cell r="E18">
            <v>0</v>
          </cell>
          <cell r="F18">
            <v>12038.47</v>
          </cell>
          <cell r="G18">
            <v>31935.5</v>
          </cell>
          <cell r="H18">
            <v>606774.55</v>
          </cell>
        </row>
        <row r="19">
          <cell r="D19">
            <v>15919.53</v>
          </cell>
          <cell r="E19">
            <v>0</v>
          </cell>
          <cell r="F19">
            <v>5347.98</v>
          </cell>
          <cell r="G19">
            <v>14537.61</v>
          </cell>
          <cell r="H19">
            <v>276214.61</v>
          </cell>
        </row>
        <row r="20">
          <cell r="D20">
            <v>1347.4</v>
          </cell>
          <cell r="E20">
            <v>0</v>
          </cell>
          <cell r="F20">
            <v>567.21</v>
          </cell>
          <cell r="G20">
            <v>1224.71</v>
          </cell>
          <cell r="H20">
            <v>23269.55</v>
          </cell>
        </row>
        <row r="21">
          <cell r="D21">
            <v>6684.04</v>
          </cell>
          <cell r="E21">
            <v>0</v>
          </cell>
          <cell r="F21">
            <v>4159.54</v>
          </cell>
          <cell r="G21">
            <v>6008.12</v>
          </cell>
          <cell r="H21">
            <v>114154.22</v>
          </cell>
        </row>
        <row r="22">
          <cell r="D22">
            <v>4814.64</v>
          </cell>
          <cell r="E22">
            <v>0</v>
          </cell>
          <cell r="F22">
            <v>10329.13</v>
          </cell>
          <cell r="G22">
            <v>3961.11</v>
          </cell>
          <cell r="H22">
            <v>75261.15</v>
          </cell>
        </row>
        <row r="23">
          <cell r="D23">
            <v>7872.11</v>
          </cell>
          <cell r="E23">
            <v>0</v>
          </cell>
          <cell r="F23">
            <v>5962.27</v>
          </cell>
          <cell r="G23">
            <v>3635.7</v>
          </cell>
          <cell r="H23">
            <v>69078.24</v>
          </cell>
        </row>
        <row r="24">
          <cell r="D24">
            <v>12383.21</v>
          </cell>
          <cell r="E24">
            <v>0</v>
          </cell>
          <cell r="F24">
            <v>13532.16</v>
          </cell>
          <cell r="G24">
            <v>5511.47</v>
          </cell>
          <cell r="H24">
            <v>104717.91</v>
          </cell>
        </row>
        <row r="25">
          <cell r="D25">
            <v>3163.76</v>
          </cell>
          <cell r="E25">
            <v>0</v>
          </cell>
          <cell r="F25">
            <v>594.22</v>
          </cell>
          <cell r="G25">
            <v>1551.27</v>
          </cell>
          <cell r="H25">
            <v>29474.08</v>
          </cell>
        </row>
        <row r="26">
          <cell r="D26">
            <v>63323.08</v>
          </cell>
          <cell r="E26">
            <v>0</v>
          </cell>
          <cell r="F26">
            <v>18577.2</v>
          </cell>
          <cell r="G26">
            <v>30714.64</v>
          </cell>
          <cell r="H26">
            <v>583578.19</v>
          </cell>
        </row>
        <row r="27">
          <cell r="D27">
            <v>4478.21</v>
          </cell>
          <cell r="E27">
            <v>0</v>
          </cell>
          <cell r="F27">
            <v>2787.06</v>
          </cell>
          <cell r="G27">
            <v>2098.47</v>
          </cell>
          <cell r="H27">
            <v>39871.02</v>
          </cell>
        </row>
        <row r="28">
          <cell r="D28">
            <v>3219.75</v>
          </cell>
          <cell r="E28">
            <v>0</v>
          </cell>
          <cell r="F28">
            <v>31902.08</v>
          </cell>
          <cell r="G28">
            <v>1399.23</v>
          </cell>
          <cell r="H28">
            <v>26585.38</v>
          </cell>
        </row>
        <row r="29">
          <cell r="D29">
            <v>26531.04</v>
          </cell>
          <cell r="E29">
            <v>0</v>
          </cell>
          <cell r="F29">
            <v>77092.51</v>
          </cell>
          <cell r="G29">
            <v>20818.99</v>
          </cell>
          <cell r="H29">
            <v>395560.77</v>
          </cell>
        </row>
        <row r="30">
          <cell r="D30">
            <v>68256.44</v>
          </cell>
          <cell r="E30">
            <v>0</v>
          </cell>
          <cell r="F30">
            <v>134553.57</v>
          </cell>
          <cell r="G30">
            <v>56750.15</v>
          </cell>
          <cell r="H30">
            <v>1078252.78</v>
          </cell>
        </row>
        <row r="31">
          <cell r="D31">
            <v>50355.26</v>
          </cell>
          <cell r="E31">
            <v>0</v>
          </cell>
          <cell r="F31">
            <v>333219.91</v>
          </cell>
          <cell r="G31">
            <v>30168.91</v>
          </cell>
          <cell r="H31">
            <v>573209.35</v>
          </cell>
        </row>
        <row r="32">
          <cell r="D32">
            <v>26009.64</v>
          </cell>
          <cell r="E32">
            <v>0</v>
          </cell>
          <cell r="F32">
            <v>95816.42</v>
          </cell>
          <cell r="G32">
            <v>19397.89</v>
          </cell>
          <cell r="H32">
            <v>368559.9</v>
          </cell>
        </row>
        <row r="33">
          <cell r="D33">
            <v>14586.15</v>
          </cell>
          <cell r="E33">
            <v>0</v>
          </cell>
          <cell r="F33">
            <v>97478.84</v>
          </cell>
          <cell r="G33">
            <v>8691.04</v>
          </cell>
          <cell r="H33">
            <v>165129.74</v>
          </cell>
        </row>
        <row r="34">
          <cell r="D34">
            <v>70524.58</v>
          </cell>
          <cell r="E34">
            <v>0</v>
          </cell>
          <cell r="F34">
            <v>58296.88</v>
          </cell>
          <cell r="G34">
            <v>24332.14</v>
          </cell>
          <cell r="H34">
            <v>462310.72</v>
          </cell>
        </row>
        <row r="35">
          <cell r="D35">
            <v>58219.27</v>
          </cell>
          <cell r="E35">
            <v>0</v>
          </cell>
          <cell r="F35">
            <v>63694.29</v>
          </cell>
          <cell r="G35">
            <v>18406.61</v>
          </cell>
          <cell r="H35">
            <v>349725.54</v>
          </cell>
        </row>
        <row r="36">
          <cell r="D36">
            <v>34957.6</v>
          </cell>
          <cell r="E36">
            <v>0</v>
          </cell>
          <cell r="F36">
            <v>0</v>
          </cell>
          <cell r="G36">
            <v>12964.45</v>
          </cell>
          <cell r="H36">
            <v>246324.54</v>
          </cell>
        </row>
        <row r="37">
          <cell r="D37">
            <v>14730.83</v>
          </cell>
          <cell r="E37">
            <v>0</v>
          </cell>
          <cell r="F37">
            <v>0</v>
          </cell>
          <cell r="G37">
            <v>5463.11</v>
          </cell>
          <cell r="H37">
            <v>103799.04</v>
          </cell>
        </row>
        <row r="38">
          <cell r="D38">
            <v>29373.99</v>
          </cell>
          <cell r="E38">
            <v>0</v>
          </cell>
          <cell r="F38">
            <v>168572.9</v>
          </cell>
          <cell r="G38">
            <v>2465.06</v>
          </cell>
          <cell r="H38">
            <v>46836.05</v>
          </cell>
        </row>
        <row r="39">
          <cell r="D39">
            <v>26490.63</v>
          </cell>
          <cell r="E39">
            <v>0</v>
          </cell>
          <cell r="F39">
            <v>156429.84</v>
          </cell>
          <cell r="G39">
            <v>2002.88</v>
          </cell>
          <cell r="H39">
            <v>38054.66</v>
          </cell>
        </row>
        <row r="40">
          <cell r="D40">
            <v>40454.09999999999</v>
          </cell>
          <cell r="E40">
            <v>0</v>
          </cell>
          <cell r="F40">
            <v>11290.18</v>
          </cell>
          <cell r="G40">
            <v>22122.83</v>
          </cell>
          <cell r="H40">
            <v>420333.72</v>
          </cell>
        </row>
        <row r="41">
          <cell r="D41">
            <v>0</v>
          </cell>
          <cell r="E41">
            <v>0</v>
          </cell>
          <cell r="F41">
            <v>3781.4</v>
          </cell>
          <cell r="G41">
            <v>53670.1045</v>
          </cell>
          <cell r="H41">
            <v>1019731.9855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D43">
            <v>20286.42</v>
          </cell>
          <cell r="E43">
            <v>0</v>
          </cell>
          <cell r="F43">
            <v>5672.1</v>
          </cell>
          <cell r="G43">
            <v>7239.86</v>
          </cell>
          <cell r="H43">
            <v>137557.32</v>
          </cell>
        </row>
        <row r="44">
          <cell r="D44">
            <v>17583.86</v>
          </cell>
          <cell r="E44">
            <v>0</v>
          </cell>
          <cell r="F44">
            <v>1620.6</v>
          </cell>
          <cell r="G44">
            <v>6440.16</v>
          </cell>
          <cell r="H44">
            <v>122362.99</v>
          </cell>
        </row>
        <row r="45">
          <cell r="D45">
            <v>23772.39</v>
          </cell>
          <cell r="E45">
            <v>0</v>
          </cell>
          <cell r="F45">
            <v>3214.19</v>
          </cell>
          <cell r="G45">
            <v>8655.57</v>
          </cell>
          <cell r="H45">
            <v>164455.81</v>
          </cell>
        </row>
        <row r="46">
          <cell r="D46">
            <v>10330.77</v>
          </cell>
          <cell r="E46">
            <v>0</v>
          </cell>
          <cell r="F46">
            <v>1512.56</v>
          </cell>
          <cell r="G46">
            <v>3755.66</v>
          </cell>
          <cell r="H46">
            <v>71357.6</v>
          </cell>
        </row>
        <row r="47">
          <cell r="D47">
            <v>24443.83</v>
          </cell>
          <cell r="E47">
            <v>0</v>
          </cell>
          <cell r="F47">
            <v>4537.68</v>
          </cell>
          <cell r="G47">
            <v>6998.01</v>
          </cell>
          <cell r="H47">
            <v>132962.13</v>
          </cell>
        </row>
        <row r="48">
          <cell r="D48">
            <v>10867.98</v>
          </cell>
          <cell r="E48">
            <v>0</v>
          </cell>
          <cell r="F48">
            <v>4114.9</v>
          </cell>
          <cell r="G48">
            <v>2729.82</v>
          </cell>
          <cell r="H48">
            <v>51866.55</v>
          </cell>
        </row>
        <row r="49">
          <cell r="D49">
            <v>17949.89</v>
          </cell>
          <cell r="E49">
            <v>0</v>
          </cell>
          <cell r="F49">
            <v>13308.05</v>
          </cell>
          <cell r="G49">
            <v>4183.06</v>
          </cell>
          <cell r="H49">
            <v>79478.19</v>
          </cell>
        </row>
        <row r="50">
          <cell r="D50">
            <v>72539.68</v>
          </cell>
          <cell r="E50">
            <v>0</v>
          </cell>
          <cell r="F50">
            <v>10165.14</v>
          </cell>
          <cell r="G50">
            <v>19085.52</v>
          </cell>
          <cell r="H50">
            <v>362624.81</v>
          </cell>
        </row>
        <row r="51">
          <cell r="D51">
            <v>14677.41</v>
          </cell>
          <cell r="E51">
            <v>0</v>
          </cell>
          <cell r="F51">
            <v>7106.07</v>
          </cell>
          <cell r="G51">
            <v>3609.23</v>
          </cell>
          <cell r="H51">
            <v>68575.36</v>
          </cell>
        </row>
        <row r="52">
          <cell r="D52">
            <v>118487.95</v>
          </cell>
          <cell r="E52">
            <v>0</v>
          </cell>
          <cell r="F52">
            <v>32270.03</v>
          </cell>
          <cell r="G52">
            <v>30391.41</v>
          </cell>
          <cell r="H52">
            <v>577436.84</v>
          </cell>
        </row>
        <row r="53">
          <cell r="D53">
            <v>3953.57</v>
          </cell>
          <cell r="E53">
            <v>0</v>
          </cell>
          <cell r="F53">
            <v>14253.4</v>
          </cell>
          <cell r="G53">
            <v>355.23</v>
          </cell>
          <cell r="H53">
            <v>6749.45</v>
          </cell>
        </row>
        <row r="54">
          <cell r="D54">
            <v>2219.36</v>
          </cell>
          <cell r="E54">
            <v>0</v>
          </cell>
          <cell r="F54">
            <v>10472</v>
          </cell>
          <cell r="G54">
            <v>75.87</v>
          </cell>
          <cell r="H54">
            <v>1441.59</v>
          </cell>
        </row>
        <row r="55">
          <cell r="D55">
            <v>2645.87</v>
          </cell>
          <cell r="E55">
            <v>0</v>
          </cell>
          <cell r="F55">
            <v>12006.48</v>
          </cell>
          <cell r="G55">
            <v>114.36</v>
          </cell>
          <cell r="H55">
            <v>2172.75</v>
          </cell>
        </row>
        <row r="56">
          <cell r="D56">
            <v>1319.91</v>
          </cell>
          <cell r="E56">
            <v>0</v>
          </cell>
          <cell r="F56">
            <v>1319.91</v>
          </cell>
          <cell r="G56">
            <v>1319.91</v>
          </cell>
          <cell r="H56">
            <v>4633.46</v>
          </cell>
        </row>
        <row r="57">
          <cell r="D57">
            <v>5736.62</v>
          </cell>
          <cell r="E57">
            <v>0</v>
          </cell>
          <cell r="F57">
            <v>10724.88</v>
          </cell>
          <cell r="G57">
            <v>1013.28</v>
          </cell>
          <cell r="H57">
            <v>19252.35</v>
          </cell>
        </row>
        <row r="58">
          <cell r="D58">
            <v>3011.7</v>
          </cell>
          <cell r="E58">
            <v>0</v>
          </cell>
          <cell r="F58">
            <v>11292.09</v>
          </cell>
          <cell r="G58">
            <v>248.89</v>
          </cell>
          <cell r="H58">
            <v>4728.92</v>
          </cell>
        </row>
        <row r="59">
          <cell r="D59">
            <v>390.01</v>
          </cell>
          <cell r="E59">
            <v>0</v>
          </cell>
          <cell r="F59">
            <v>1264.38</v>
          </cell>
          <cell r="G59">
            <v>42.13</v>
          </cell>
          <cell r="H59">
            <v>800.39</v>
          </cell>
        </row>
        <row r="60">
          <cell r="D60">
            <v>72607.54000000001</v>
          </cell>
          <cell r="E60">
            <v>0</v>
          </cell>
          <cell r="F60">
            <v>7174.11</v>
          </cell>
          <cell r="G60">
            <v>10682.36</v>
          </cell>
          <cell r="H60">
            <v>202964.79</v>
          </cell>
        </row>
        <row r="61">
          <cell r="D61">
            <v>64601.02</v>
          </cell>
          <cell r="E61">
            <v>0</v>
          </cell>
          <cell r="F61">
            <v>65426.88</v>
          </cell>
          <cell r="G61">
            <v>15344.33</v>
          </cell>
          <cell r="H61">
            <v>291542.27</v>
          </cell>
        </row>
        <row r="62">
          <cell r="D62">
            <v>30608.95</v>
          </cell>
          <cell r="E62">
            <v>0</v>
          </cell>
          <cell r="F62">
            <v>1011.5</v>
          </cell>
          <cell r="G62">
            <v>4463.07</v>
          </cell>
          <cell r="H62">
            <v>84798.4</v>
          </cell>
        </row>
        <row r="63">
          <cell r="D63">
            <v>14350.18</v>
          </cell>
          <cell r="E63">
            <v>0</v>
          </cell>
          <cell r="F63">
            <v>15015.86</v>
          </cell>
          <cell r="G63">
            <v>1365.31</v>
          </cell>
          <cell r="H63">
            <v>25940.88</v>
          </cell>
        </row>
        <row r="64">
          <cell r="D64">
            <v>117257.72</v>
          </cell>
          <cell r="E64">
            <v>0</v>
          </cell>
          <cell r="F64">
            <v>67634.78</v>
          </cell>
          <cell r="G64">
            <v>13909.29</v>
          </cell>
          <cell r="H64">
            <v>264276.48</v>
          </cell>
        </row>
        <row r="65">
          <cell r="D65">
            <v>181207.29</v>
          </cell>
          <cell r="E65">
            <v>0</v>
          </cell>
          <cell r="F65">
            <v>292186.75</v>
          </cell>
          <cell r="G65">
            <v>12111.8</v>
          </cell>
          <cell r="H65">
            <v>230124.29</v>
          </cell>
        </row>
        <row r="66">
          <cell r="D66">
            <v>357070.9</v>
          </cell>
          <cell r="E66">
            <v>0</v>
          </cell>
          <cell r="F66">
            <v>442870.71</v>
          </cell>
          <cell r="G66">
            <v>30510.76</v>
          </cell>
          <cell r="H66">
            <v>579704.46</v>
          </cell>
        </row>
        <row r="67">
          <cell r="D67">
            <v>119110.01</v>
          </cell>
          <cell r="E67">
            <v>0</v>
          </cell>
          <cell r="F67">
            <v>144609.84</v>
          </cell>
          <cell r="G67">
            <v>10333.68</v>
          </cell>
          <cell r="H67">
            <v>196339.86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</sheetNames>
    <sheetDataSet>
      <sheetData sheetId="0">
        <row r="55">
          <cell r="D55">
            <v>23180.37</v>
          </cell>
          <cell r="E55">
            <v>11066.22</v>
          </cell>
          <cell r="F55">
            <v>0</v>
          </cell>
          <cell r="G55">
            <v>5707.97</v>
          </cell>
          <cell r="H55">
            <v>108451.34</v>
          </cell>
        </row>
        <row r="56">
          <cell r="D56">
            <v>11081.03</v>
          </cell>
          <cell r="E56">
            <v>47952.97</v>
          </cell>
          <cell r="F56">
            <v>0</v>
          </cell>
          <cell r="G56">
            <v>8600.25</v>
          </cell>
          <cell r="H56">
            <v>163404.79</v>
          </cell>
        </row>
        <row r="57">
          <cell r="D57">
            <v>44645.25</v>
          </cell>
          <cell r="E57">
            <v>61036.41</v>
          </cell>
          <cell r="F57">
            <v>0</v>
          </cell>
          <cell r="G57">
            <v>20416.73</v>
          </cell>
          <cell r="H57">
            <v>387917.92</v>
          </cell>
        </row>
        <row r="58">
          <cell r="D58">
            <v>19647.82</v>
          </cell>
          <cell r="E58">
            <v>62042.65</v>
          </cell>
          <cell r="F58">
            <v>0</v>
          </cell>
          <cell r="G58">
            <v>14870.11</v>
          </cell>
          <cell r="H58">
            <v>282532.11</v>
          </cell>
        </row>
        <row r="59">
          <cell r="D59">
            <v>31774.89</v>
          </cell>
          <cell r="E59">
            <v>62497.38</v>
          </cell>
          <cell r="F59">
            <v>0</v>
          </cell>
          <cell r="G59">
            <v>5457.87</v>
          </cell>
          <cell r="H59">
            <v>103699.46</v>
          </cell>
        </row>
        <row r="60">
          <cell r="D60">
            <v>40866.88</v>
          </cell>
          <cell r="E60">
            <v>20925.64</v>
          </cell>
          <cell r="F60">
            <v>0</v>
          </cell>
          <cell r="G60">
            <v>4980.02</v>
          </cell>
          <cell r="H60">
            <v>94620.38</v>
          </cell>
        </row>
        <row r="61">
          <cell r="I61">
            <v>30771322.129999995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</sheetNames>
    <sheetDataSet>
      <sheetData sheetId="0">
        <row r="27">
          <cell r="D27">
            <v>12321.46</v>
          </cell>
          <cell r="E27">
            <v>335131.85</v>
          </cell>
        </row>
        <row r="28">
          <cell r="D28">
            <v>6651.64</v>
          </cell>
          <cell r="E28">
            <v>180918.36</v>
          </cell>
        </row>
        <row r="29">
          <cell r="D29">
            <v>16806.1</v>
          </cell>
          <cell r="E29">
            <v>457109.78</v>
          </cell>
        </row>
        <row r="30">
          <cell r="D30">
            <v>25217.32</v>
          </cell>
          <cell r="E30">
            <v>685887.07</v>
          </cell>
        </row>
        <row r="31">
          <cell r="F31">
            <v>4997568.28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 (2)"/>
      <sheetName val="MEDIÇÕES"/>
      <sheetName val="PAGAMENTOS"/>
      <sheetName val="ADITIVOS E REAJUSTES"/>
      <sheetName val="Plan1"/>
    </sheetNames>
    <sheetDataSet>
      <sheetData sheetId="1">
        <row r="14">
          <cell r="E14">
            <v>0</v>
          </cell>
          <cell r="F14">
            <v>122318.87</v>
          </cell>
        </row>
        <row r="15">
          <cell r="E15">
            <v>0</v>
          </cell>
          <cell r="F15">
            <v>122318.87</v>
          </cell>
        </row>
        <row r="16">
          <cell r="E16">
            <v>0</v>
          </cell>
          <cell r="F16">
            <v>64206.17</v>
          </cell>
        </row>
        <row r="17">
          <cell r="E17">
            <v>0</v>
          </cell>
          <cell r="F17">
            <v>64206.17</v>
          </cell>
        </row>
        <row r="18">
          <cell r="E18">
            <v>0</v>
          </cell>
          <cell r="F18">
            <v>116995.99</v>
          </cell>
        </row>
        <row r="19">
          <cell r="E19">
            <v>0</v>
          </cell>
          <cell r="F19">
            <v>116995.98</v>
          </cell>
        </row>
        <row r="20">
          <cell r="E20">
            <v>0</v>
          </cell>
          <cell r="F20">
            <v>61017.27</v>
          </cell>
        </row>
        <row r="21">
          <cell r="E21">
            <v>0</v>
          </cell>
          <cell r="F21">
            <v>61017.26</v>
          </cell>
        </row>
        <row r="22">
          <cell r="E22">
            <v>0</v>
          </cell>
          <cell r="F22">
            <v>73541.37</v>
          </cell>
        </row>
        <row r="23">
          <cell r="E23">
            <v>0</v>
          </cell>
          <cell r="F23">
            <v>73541.37</v>
          </cell>
        </row>
        <row r="24">
          <cell r="E24">
            <v>0</v>
          </cell>
          <cell r="F24">
            <v>73541.37</v>
          </cell>
        </row>
        <row r="25">
          <cell r="E25">
            <v>0</v>
          </cell>
          <cell r="F25">
            <v>73541.37</v>
          </cell>
        </row>
        <row r="26">
          <cell r="E26">
            <v>0</v>
          </cell>
          <cell r="F26">
            <v>73541.37</v>
          </cell>
        </row>
        <row r="27">
          <cell r="E27">
            <v>0</v>
          </cell>
          <cell r="F27">
            <v>73541.37</v>
          </cell>
          <cell r="M27">
            <v>3711754.7699999996</v>
          </cell>
        </row>
        <row r="28">
          <cell r="E28">
            <v>0</v>
          </cell>
          <cell r="F28">
            <v>126828.97</v>
          </cell>
          <cell r="M28">
            <v>2686347.22</v>
          </cell>
        </row>
        <row r="29">
          <cell r="E29">
            <v>0</v>
          </cell>
          <cell r="F29">
            <v>126828.97</v>
          </cell>
        </row>
        <row r="30">
          <cell r="E30">
            <v>0</v>
          </cell>
          <cell r="F30">
            <v>137385.1</v>
          </cell>
        </row>
        <row r="31">
          <cell r="E31">
            <v>0</v>
          </cell>
          <cell r="F31">
            <v>137385.1</v>
          </cell>
        </row>
        <row r="32">
          <cell r="E32">
            <v>0</v>
          </cell>
          <cell r="F32">
            <v>265707.66</v>
          </cell>
        </row>
        <row r="33">
          <cell r="E33">
            <v>0</v>
          </cell>
          <cell r="F33">
            <v>265707.65</v>
          </cell>
        </row>
        <row r="34">
          <cell r="E34">
            <v>1717.9</v>
          </cell>
          <cell r="F34">
            <v>214378.48</v>
          </cell>
        </row>
        <row r="35">
          <cell r="E35">
            <v>1717.89</v>
          </cell>
          <cell r="F35">
            <v>214378.47</v>
          </cell>
        </row>
        <row r="36">
          <cell r="E36">
            <v>15462.07</v>
          </cell>
          <cell r="F36">
            <v>186728.9</v>
          </cell>
        </row>
        <row r="37">
          <cell r="E37">
            <v>15462.06</v>
          </cell>
          <cell r="F37">
            <v>186728.9</v>
          </cell>
        </row>
        <row r="38">
          <cell r="E38">
            <v>13049.93</v>
          </cell>
          <cell r="F38">
            <v>157598.5</v>
          </cell>
        </row>
        <row r="39">
          <cell r="E39">
            <v>13049.92</v>
          </cell>
          <cell r="F39">
            <v>157598.49</v>
          </cell>
        </row>
        <row r="40">
          <cell r="E40">
            <v>9508.18</v>
          </cell>
          <cell r="F40">
            <v>114826.27</v>
          </cell>
        </row>
        <row r="41">
          <cell r="E41">
            <v>9508.17</v>
          </cell>
          <cell r="F41">
            <v>114826.26</v>
          </cell>
        </row>
        <row r="42">
          <cell r="E42">
            <v>9756.17</v>
          </cell>
          <cell r="F42">
            <v>117821.2</v>
          </cell>
        </row>
        <row r="43">
          <cell r="E43">
            <v>9756.17</v>
          </cell>
          <cell r="F43">
            <v>117821.19</v>
          </cell>
        </row>
        <row r="44">
          <cell r="E44">
            <v>9381.92</v>
          </cell>
          <cell r="F44">
            <v>113301.51</v>
          </cell>
        </row>
        <row r="45">
          <cell r="E45">
            <v>9381.91</v>
          </cell>
          <cell r="F45">
            <v>113301.51</v>
          </cell>
        </row>
        <row r="46">
          <cell r="E46">
            <v>8750.79</v>
          </cell>
          <cell r="F46">
            <v>105679.6</v>
          </cell>
        </row>
        <row r="47">
          <cell r="E47">
            <v>8750.78</v>
          </cell>
          <cell r="F47">
            <v>105679.6</v>
          </cell>
        </row>
        <row r="48">
          <cell r="E48">
            <v>10782.55</v>
          </cell>
          <cell r="F48">
            <v>130216.32</v>
          </cell>
        </row>
        <row r="49">
          <cell r="E49">
            <v>10782.54</v>
          </cell>
          <cell r="F49">
            <v>130216.32</v>
          </cell>
        </row>
        <row r="50">
          <cell r="E50">
            <v>12518.01</v>
          </cell>
          <cell r="F50">
            <v>151174.74</v>
          </cell>
        </row>
        <row r="51">
          <cell r="E51">
            <v>12518</v>
          </cell>
          <cell r="F51">
            <v>151174.74</v>
          </cell>
        </row>
        <row r="52">
          <cell r="E52">
            <v>12592.63</v>
          </cell>
          <cell r="F52">
            <v>152075.9</v>
          </cell>
        </row>
        <row r="53">
          <cell r="E53">
            <v>12592.62</v>
          </cell>
          <cell r="F53">
            <v>152075.9</v>
          </cell>
        </row>
        <row r="54">
          <cell r="E54">
            <v>9983.97</v>
          </cell>
          <cell r="F54">
            <v>120572.23</v>
          </cell>
        </row>
        <row r="55">
          <cell r="E55">
            <v>9983.97</v>
          </cell>
          <cell r="F55">
            <v>120572.23</v>
          </cell>
        </row>
        <row r="56">
          <cell r="E56">
            <v>13038.88</v>
          </cell>
          <cell r="F56">
            <v>157465.155</v>
          </cell>
        </row>
        <row r="57">
          <cell r="E57">
            <v>13038.88</v>
          </cell>
          <cell r="F57">
            <v>157465.155</v>
          </cell>
        </row>
        <row r="58">
          <cell r="E58">
            <v>11019.420000000002</v>
          </cell>
          <cell r="F58">
            <v>127678.76</v>
          </cell>
        </row>
        <row r="59">
          <cell r="E59">
            <v>11019.41</v>
          </cell>
          <cell r="F59">
            <v>127678.75</v>
          </cell>
        </row>
        <row r="60">
          <cell r="E60">
            <v>10133.64</v>
          </cell>
          <cell r="F60">
            <v>85170.26</v>
          </cell>
        </row>
        <row r="61">
          <cell r="E61">
            <v>10133.64</v>
          </cell>
          <cell r="F61">
            <v>85170.26</v>
          </cell>
        </row>
        <row r="62">
          <cell r="E62">
            <v>9166.945</v>
          </cell>
          <cell r="F62">
            <v>77045.49</v>
          </cell>
        </row>
        <row r="63">
          <cell r="E63">
            <v>9166.945</v>
          </cell>
          <cell r="F63">
            <v>77045.49</v>
          </cell>
        </row>
        <row r="64">
          <cell r="E64">
            <v>10829.925</v>
          </cell>
          <cell r="F64">
            <v>91022.335</v>
          </cell>
        </row>
        <row r="65">
          <cell r="E65">
            <v>10829.925</v>
          </cell>
          <cell r="F65">
            <v>91022.335</v>
          </cell>
        </row>
        <row r="66">
          <cell r="E66">
            <v>10115.21</v>
          </cell>
          <cell r="F66">
            <v>85015.345</v>
          </cell>
        </row>
        <row r="67">
          <cell r="E67">
            <v>10115.21</v>
          </cell>
          <cell r="F67">
            <v>85015.345</v>
          </cell>
        </row>
        <row r="68">
          <cell r="E68">
            <v>12001.785</v>
          </cell>
          <cell r="F68">
            <v>100871.46</v>
          </cell>
        </row>
        <row r="69">
          <cell r="E69">
            <v>12001.785</v>
          </cell>
          <cell r="F69">
            <v>100871.46</v>
          </cell>
        </row>
        <row r="70">
          <cell r="E70">
            <v>8649.515</v>
          </cell>
          <cell r="F70">
            <v>72696.64</v>
          </cell>
        </row>
        <row r="71">
          <cell r="E71">
            <v>8649.515</v>
          </cell>
          <cell r="F71">
            <v>72696.64</v>
          </cell>
        </row>
        <row r="72">
          <cell r="E72">
            <v>9286.95</v>
          </cell>
          <cell r="F72">
            <v>78054.09</v>
          </cell>
        </row>
        <row r="73">
          <cell r="E73">
            <v>9286.95</v>
          </cell>
          <cell r="F73">
            <v>78054.09</v>
          </cell>
        </row>
        <row r="74">
          <cell r="E74">
            <v>6131.735</v>
          </cell>
          <cell r="F74">
            <v>51535.44</v>
          </cell>
        </row>
        <row r="75">
          <cell r="E75">
            <v>6131.735</v>
          </cell>
          <cell r="F75">
            <v>51535.43</v>
          </cell>
        </row>
        <row r="76">
          <cell r="E76">
            <v>6957.885</v>
          </cell>
          <cell r="F76">
            <v>58478.97</v>
          </cell>
        </row>
        <row r="77">
          <cell r="E77">
            <v>6957.885</v>
          </cell>
          <cell r="F77">
            <v>58478.97</v>
          </cell>
        </row>
        <row r="78">
          <cell r="E78">
            <v>6214.465</v>
          </cell>
          <cell r="F78">
            <v>52230.73</v>
          </cell>
        </row>
        <row r="79">
          <cell r="E79">
            <v>6214.465</v>
          </cell>
          <cell r="F79">
            <v>52230.73</v>
          </cell>
        </row>
        <row r="80">
          <cell r="E80">
            <v>7621.865</v>
          </cell>
          <cell r="F80">
            <v>64059.54</v>
          </cell>
        </row>
        <row r="81">
          <cell r="E81">
            <v>7621.86</v>
          </cell>
          <cell r="F81">
            <v>64059.54</v>
          </cell>
        </row>
        <row r="82">
          <cell r="E82">
            <v>15427.970000000001</v>
          </cell>
          <cell r="F82">
            <v>64059.54</v>
          </cell>
        </row>
        <row r="83">
          <cell r="E83">
            <v>491.73</v>
          </cell>
          <cell r="F83">
            <v>64059.54</v>
          </cell>
        </row>
        <row r="84">
          <cell r="E84">
            <v>26260.32</v>
          </cell>
          <cell r="F84">
            <v>151355.95</v>
          </cell>
        </row>
        <row r="85">
          <cell r="E85">
            <v>44391.34</v>
          </cell>
          <cell r="F85">
            <v>255857.29</v>
          </cell>
        </row>
        <row r="86">
          <cell r="E86">
            <v>51328.25</v>
          </cell>
          <cell r="F86">
            <v>295839.38</v>
          </cell>
        </row>
        <row r="87">
          <cell r="E87">
            <v>42954.01</v>
          </cell>
          <cell r="F87">
            <v>247572.99</v>
          </cell>
        </row>
        <row r="88">
          <cell r="E88">
            <v>42095.13</v>
          </cell>
          <cell r="F88">
            <v>242622.65</v>
          </cell>
        </row>
        <row r="89">
          <cell r="E89">
            <v>42676.2</v>
          </cell>
          <cell r="F89">
            <v>245971.76</v>
          </cell>
        </row>
        <row r="90">
          <cell r="E90">
            <v>50591.32</v>
          </cell>
          <cell r="F90">
            <v>291591.69</v>
          </cell>
        </row>
        <row r="91">
          <cell r="E91">
            <v>48583.52</v>
          </cell>
          <cell r="F91">
            <v>280016.66</v>
          </cell>
        </row>
        <row r="92">
          <cell r="E92">
            <v>43281.94</v>
          </cell>
          <cell r="F92">
            <v>249463.07</v>
          </cell>
        </row>
        <row r="93">
          <cell r="E93">
            <v>38755.07</v>
          </cell>
          <cell r="F93">
            <v>223371.64</v>
          </cell>
        </row>
        <row r="94">
          <cell r="E94">
            <v>36339.03</v>
          </cell>
          <cell r="F94">
            <v>209446.38</v>
          </cell>
        </row>
        <row r="95">
          <cell r="E95">
            <v>37537.090000000004</v>
          </cell>
          <cell r="F95">
            <v>210594.15</v>
          </cell>
        </row>
        <row r="96">
          <cell r="E96">
            <v>51933.15</v>
          </cell>
          <cell r="F96">
            <v>233391.67</v>
          </cell>
        </row>
        <row r="97">
          <cell r="E97">
            <v>67319.67</v>
          </cell>
          <cell r="F97">
            <v>302539.92</v>
          </cell>
        </row>
        <row r="98">
          <cell r="E98">
            <v>59878.39</v>
          </cell>
          <cell r="F98">
            <v>269098.24</v>
          </cell>
        </row>
        <row r="99">
          <cell r="E99">
            <v>61736</v>
          </cell>
          <cell r="F99">
            <v>277446.59</v>
          </cell>
        </row>
        <row r="100">
          <cell r="E100">
            <v>59565.98</v>
          </cell>
          <cell r="F100">
            <v>267694.28</v>
          </cell>
        </row>
        <row r="101">
          <cell r="E101">
            <v>70961.34</v>
          </cell>
          <cell r="F101">
            <v>318905.95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NEAPE (2)"/>
      <sheetName val="PAGAMENTOS"/>
      <sheetName val="ADITIVOS E REAJUSTES"/>
      <sheetName val="BOLETIM DE MEDIÇÕES"/>
    </sheetNames>
    <sheetDataSet>
      <sheetData sheetId="3">
        <row r="20">
          <cell r="K20">
            <v>510208.56</v>
          </cell>
        </row>
        <row r="21">
          <cell r="K21">
            <v>85401.81</v>
          </cell>
        </row>
        <row r="22">
          <cell r="K22">
            <v>456434.71</v>
          </cell>
        </row>
        <row r="23">
          <cell r="K23">
            <v>144850</v>
          </cell>
        </row>
        <row r="24">
          <cell r="K24">
            <v>725847.09</v>
          </cell>
        </row>
        <row r="25">
          <cell r="K25">
            <v>374103.46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ECONSULT"/>
      <sheetName val="PAGAMENTOS"/>
      <sheetName val="ADITIVOS E REAJUSTES"/>
      <sheetName val="Plan1"/>
      <sheetName val="Plan2"/>
      <sheetName val="Planilha ANTIGA"/>
      <sheetName val="BOLETIM DE MEDIÇÕ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C BEBERIBE II"/>
      <sheetName val="SES CORDEIRO"/>
      <sheetName val="STO AMARO"/>
      <sheetName val="SANEAPE"/>
      <sheetName val="PAC BEBERIBE I"/>
      <sheetName val="GS CONSTRUÇÕES"/>
      <sheetName val="F. MATEUS MACIEL ENGENHARIA"/>
      <sheetName val="Plan1"/>
    </sheetNames>
    <sheetDataSet>
      <sheetData sheetId="1">
        <row r="31">
          <cell r="K31">
            <v>267694.28</v>
          </cell>
        </row>
        <row r="32">
          <cell r="K32">
            <v>59565.98</v>
          </cell>
        </row>
        <row r="33">
          <cell r="K33">
            <v>277446.59</v>
          </cell>
        </row>
        <row r="34">
          <cell r="K34">
            <v>61736.02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C BEBERIBE II"/>
      <sheetName val="SES CORDEIRO"/>
      <sheetName val="STO AMARO"/>
      <sheetName val="SANEAPE"/>
      <sheetName val="PAC BEBERIBE I"/>
      <sheetName val="GS CONSTRUÇÕES"/>
      <sheetName val="F. MATEUS MACIEL ENGENHARIA"/>
      <sheetName val="Plan1"/>
    </sheetNames>
    <sheetDataSet>
      <sheetData sheetId="0">
        <row r="15">
          <cell r="K15">
            <v>25940.88</v>
          </cell>
        </row>
        <row r="16">
          <cell r="K16">
            <v>579704.46</v>
          </cell>
        </row>
        <row r="17">
          <cell r="K17">
            <v>196339.86</v>
          </cell>
        </row>
        <row r="18">
          <cell r="K18">
            <v>194605.55</v>
          </cell>
        </row>
        <row r="19">
          <cell r="K19">
            <v>184776.61</v>
          </cell>
        </row>
        <row r="20">
          <cell r="K20">
            <v>51503.71</v>
          </cell>
        </row>
      </sheetData>
      <sheetData sheetId="5">
        <row r="15">
          <cell r="K15">
            <v>144850</v>
          </cell>
        </row>
        <row r="16">
          <cell r="K16">
            <v>725847.09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8"/>
  <sheetViews>
    <sheetView tabSelected="1" view="pageBreakPreview" zoomScaleSheetLayoutView="100" zoomScalePageLayoutView="0" workbookViewId="0" topLeftCell="AR41">
      <selection activeCell="BE33" sqref="BE33:BG33"/>
    </sheetView>
  </sheetViews>
  <sheetFormatPr defaultColWidth="3.7109375" defaultRowHeight="18" customHeight="1"/>
  <cols>
    <col min="1" max="4" width="3.7109375" style="1" customWidth="1"/>
    <col min="5" max="5" width="4.28125" style="1" customWidth="1"/>
    <col min="6" max="17" width="3.7109375" style="1" customWidth="1"/>
    <col min="18" max="19" width="2.7109375" style="1" customWidth="1"/>
    <col min="20" max="46" width="3.7109375" style="1" customWidth="1"/>
    <col min="47" max="47" width="4.7109375" style="1" customWidth="1"/>
    <col min="48" max="48" width="4.28125" style="1" customWidth="1"/>
    <col min="49" max="49" width="4.7109375" style="1" customWidth="1"/>
    <col min="50" max="56" width="3.7109375" style="1" customWidth="1"/>
    <col min="57" max="57" width="4.8515625" style="1" customWidth="1"/>
    <col min="58" max="58" width="3.8515625" style="1" customWidth="1"/>
    <col min="59" max="59" width="6.140625" style="1" customWidth="1"/>
    <col min="60" max="83" width="3.7109375" style="1" customWidth="1"/>
    <col min="84" max="86" width="4.7109375" style="1" customWidth="1"/>
    <col min="87" max="87" width="3.7109375" style="1" customWidth="1"/>
    <col min="88" max="88" width="13.57421875" style="3" customWidth="1"/>
    <col min="89" max="16384" width="3.7109375" style="1" customWidth="1"/>
  </cols>
  <sheetData>
    <row r="1" spans="1:87" ht="18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</row>
    <row r="2" spans="1:87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</row>
    <row r="3" spans="1:87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</row>
    <row r="4" spans="1:87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</row>
    <row r="5" spans="1:87" ht="19.5" customHeight="1">
      <c r="A5" s="117" t="s">
        <v>61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</row>
    <row r="6" spans="1:87" ht="19.5" customHeight="1">
      <c r="A6" s="118" t="s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</row>
    <row r="7" spans="1:87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1:87" ht="39.75" customHeight="1">
      <c r="A8" s="119" t="s">
        <v>97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</row>
    <row r="9" spans="1:87" ht="18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</row>
    <row r="10" spans="1:87" ht="18" customHeight="1">
      <c r="A10" s="115" t="s">
        <v>0</v>
      </c>
      <c r="B10" s="115"/>
      <c r="C10" s="115"/>
      <c r="D10" s="115"/>
      <c r="E10" s="115"/>
      <c r="F10" s="116" t="s">
        <v>1</v>
      </c>
      <c r="G10" s="116"/>
      <c r="H10" s="116"/>
      <c r="I10" s="116"/>
      <c r="J10" s="116"/>
      <c r="K10" s="116"/>
      <c r="L10" s="116"/>
      <c r="M10" s="116"/>
      <c r="N10" s="11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8" customHeight="1">
      <c r="A11" s="115" t="s">
        <v>2</v>
      </c>
      <c r="B11" s="115"/>
      <c r="C11" s="115"/>
      <c r="D11" s="115"/>
      <c r="E11" s="115"/>
      <c r="F11" s="116">
        <v>2301</v>
      </c>
      <c r="G11" s="116"/>
      <c r="H11" s="116"/>
      <c r="I11" s="116"/>
      <c r="J11" s="116"/>
      <c r="K11" s="116"/>
      <c r="L11" s="116"/>
      <c r="M11" s="116"/>
      <c r="N11" s="11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" customHeight="1">
      <c r="A12" s="115" t="s">
        <v>3</v>
      </c>
      <c r="B12" s="115"/>
      <c r="C12" s="115"/>
      <c r="D12" s="115"/>
      <c r="E12" s="115"/>
      <c r="F12" s="116">
        <v>2022</v>
      </c>
      <c r="G12" s="116"/>
      <c r="H12" s="116"/>
      <c r="I12" s="116"/>
      <c r="J12" s="116"/>
      <c r="K12" s="116"/>
      <c r="L12" s="116"/>
      <c r="M12" s="116"/>
      <c r="N12" s="11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s="3" customFormat="1" ht="18" customHeight="1">
      <c r="A13" s="115" t="s">
        <v>4</v>
      </c>
      <c r="B13" s="115"/>
      <c r="C13" s="115"/>
      <c r="D13" s="115"/>
      <c r="E13" s="115"/>
      <c r="F13" s="116" t="s">
        <v>89</v>
      </c>
      <c r="G13" s="116"/>
      <c r="H13" s="116"/>
      <c r="I13" s="116"/>
      <c r="J13" s="116"/>
      <c r="K13" s="116"/>
      <c r="L13" s="116"/>
      <c r="M13" s="116"/>
      <c r="N13" s="11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3" customFormat="1" ht="18" customHeight="1">
      <c r="A14" s="9"/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s="3" customFormat="1" ht="18" customHeight="1">
      <c r="A15" s="9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s="3" customFormat="1" ht="18" customHeight="1">
      <c r="A16" s="9"/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s="3" customFormat="1" ht="18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s="3" customFormat="1" ht="18" customHeight="1">
      <c r="A18" s="9"/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s="3" customFormat="1" ht="18" customHeight="1">
      <c r="A19" s="9"/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s="3" customFormat="1" ht="18" customHeight="1">
      <c r="A20" s="9"/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s="3" customFormat="1" ht="18" customHeight="1">
      <c r="A21" s="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0"/>
      <c r="O21" s="2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2"/>
      <c r="AD21" s="2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2"/>
      <c r="AS21" s="2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2"/>
      <c r="BG21" s="2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2"/>
      <c r="BV21" s="4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2"/>
    </row>
    <row r="22" spans="1:87" s="3" customFormat="1" ht="18" customHeight="1">
      <c r="A22" s="9"/>
      <c r="B22" s="12" t="s">
        <v>108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0"/>
      <c r="O22" s="2"/>
      <c r="P22" s="12" t="s">
        <v>48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2"/>
      <c r="AD22" s="2"/>
      <c r="AE22" s="12" t="s">
        <v>111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2"/>
      <c r="AS22" s="2"/>
      <c r="AT22" s="12" t="s">
        <v>90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2"/>
      <c r="BG22" s="2"/>
      <c r="BH22" s="12" t="s">
        <v>112</v>
      </c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2"/>
      <c r="BV22" s="2"/>
      <c r="BW22" s="12" t="s">
        <v>95</v>
      </c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2"/>
    </row>
    <row r="23" spans="1:87" s="3" customFormat="1" ht="18" customHeight="1">
      <c r="A23" s="9"/>
      <c r="B23" s="13" t="s">
        <v>107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0"/>
      <c r="O23" s="2"/>
      <c r="P23" s="13" t="s">
        <v>58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2"/>
      <c r="AD23" s="2"/>
      <c r="AE23" s="13" t="s">
        <v>110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2"/>
      <c r="AS23" s="2"/>
      <c r="AT23" s="13" t="s">
        <v>91</v>
      </c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2"/>
      <c r="BG23" s="2"/>
      <c r="BH23" s="13" t="s">
        <v>58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2"/>
      <c r="BV23" s="2"/>
      <c r="BW23" s="13" t="s">
        <v>94</v>
      </c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2"/>
    </row>
    <row r="24" spans="1:87" s="3" customFormat="1" ht="18" customHeight="1">
      <c r="A24" s="9"/>
      <c r="B24" s="11" t="s">
        <v>109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/>
      <c r="O24" s="2"/>
      <c r="P24" s="11" t="s">
        <v>47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2"/>
      <c r="AD24" s="2"/>
      <c r="AE24" s="14" t="s">
        <v>53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2"/>
      <c r="AS24" s="2"/>
      <c r="AT24" s="11" t="s">
        <v>92</v>
      </c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2"/>
      <c r="BG24" s="2"/>
      <c r="BH24" s="14" t="s">
        <v>93</v>
      </c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2"/>
      <c r="BV24" s="2"/>
      <c r="BW24" s="11" t="s">
        <v>96</v>
      </c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2"/>
    </row>
    <row r="25" spans="1:87" s="3" customFormat="1" ht="18" customHeight="1">
      <c r="A25" s="9"/>
      <c r="B25" s="11" t="s">
        <v>69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0"/>
      <c r="O25" s="2"/>
      <c r="P25" s="11" t="s">
        <v>5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2"/>
      <c r="AD25" s="2"/>
      <c r="AE25" s="11" t="s">
        <v>5</v>
      </c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2"/>
      <c r="AS25" s="2"/>
      <c r="AT25" s="11" t="s">
        <v>5</v>
      </c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2"/>
      <c r="BG25" s="2"/>
      <c r="BH25" s="11" t="s">
        <v>5</v>
      </c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2"/>
      <c r="BV25" s="2"/>
      <c r="BW25" s="11" t="s">
        <v>69</v>
      </c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2"/>
    </row>
    <row r="26" spans="1:87" s="3" customFormat="1" ht="18" customHeight="1">
      <c r="A26" s="9"/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18" customHeight="1" thickBot="1">
      <c r="A27" s="2"/>
      <c r="B27" s="2"/>
      <c r="C27" s="5"/>
      <c r="D27" s="5"/>
      <c r="E27" s="5"/>
      <c r="F27" s="5"/>
      <c r="G27" s="5"/>
      <c r="H27" s="5"/>
      <c r="I27" s="5"/>
      <c r="J27" s="5"/>
      <c r="K27" s="5"/>
      <c r="L27" s="2"/>
      <c r="M27" s="2"/>
      <c r="N27" s="2"/>
      <c r="O27" s="5"/>
      <c r="P27" s="5"/>
      <c r="Q27" s="5"/>
      <c r="R27" s="5"/>
      <c r="S27" s="5"/>
      <c r="T27" s="5"/>
      <c r="U27" s="5"/>
      <c r="V27" s="5"/>
      <c r="W27" s="5"/>
      <c r="X27" s="2"/>
      <c r="Y27" s="2"/>
      <c r="Z27" s="2"/>
      <c r="AA27" s="5"/>
      <c r="AB27" s="5"/>
      <c r="AC27" s="5"/>
      <c r="AD27" s="5"/>
      <c r="AE27" s="5"/>
      <c r="AF27" s="5"/>
      <c r="AG27" s="5"/>
      <c r="AH27" s="5"/>
      <c r="AI27" s="5"/>
      <c r="AJ27" s="2"/>
      <c r="AK27" s="2"/>
      <c r="AL27" s="2"/>
      <c r="AM27" s="5"/>
      <c r="AN27" s="5"/>
      <c r="AO27" s="5"/>
      <c r="AP27" s="5"/>
      <c r="AQ27" s="5"/>
      <c r="AR27" s="5"/>
      <c r="AS27" s="5"/>
      <c r="AT27" s="5"/>
      <c r="AU27" s="5"/>
      <c r="AV27" s="2"/>
      <c r="AW27" s="2"/>
      <c r="AX27" s="2"/>
      <c r="AY27" s="2"/>
      <c r="AZ27" s="2"/>
      <c r="BA27" s="2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5"/>
      <c r="CF27" s="2"/>
      <c r="CG27" s="2"/>
      <c r="CH27" s="2"/>
      <c r="CI27" s="2"/>
    </row>
    <row r="28" spans="1:88" ht="24.75" customHeight="1" thickBot="1">
      <c r="A28" s="110" t="s">
        <v>59</v>
      </c>
      <c r="B28" s="110"/>
      <c r="C28" s="110"/>
      <c r="D28" s="110"/>
      <c r="E28" s="110" t="s">
        <v>6</v>
      </c>
      <c r="F28" s="110"/>
      <c r="G28" s="110"/>
      <c r="H28" s="110"/>
      <c r="I28" s="110"/>
      <c r="J28" s="110"/>
      <c r="K28" s="110"/>
      <c r="L28" s="110"/>
      <c r="M28" s="111" t="s">
        <v>7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 t="s">
        <v>8</v>
      </c>
      <c r="AD28" s="111"/>
      <c r="AE28" s="111"/>
      <c r="AF28" s="111"/>
      <c r="AG28" s="111"/>
      <c r="AH28" s="111"/>
      <c r="AI28" s="111"/>
      <c r="AJ28" s="111"/>
      <c r="AK28" s="111"/>
      <c r="AL28" s="111" t="s">
        <v>9</v>
      </c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 t="s">
        <v>10</v>
      </c>
      <c r="BC28" s="111"/>
      <c r="BD28" s="111"/>
      <c r="BE28" s="111"/>
      <c r="BF28" s="111"/>
      <c r="BG28" s="111"/>
      <c r="BH28" s="111" t="s">
        <v>11</v>
      </c>
      <c r="BI28" s="111"/>
      <c r="BJ28" s="111"/>
      <c r="BK28" s="111"/>
      <c r="BL28" s="111" t="s">
        <v>12</v>
      </c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 t="s">
        <v>13</v>
      </c>
      <c r="CF28" s="111"/>
      <c r="CG28" s="111"/>
      <c r="CH28" s="111"/>
      <c r="CI28" s="111"/>
      <c r="CJ28" s="113" t="s">
        <v>88</v>
      </c>
    </row>
    <row r="29" spans="1:88" ht="34.5" customHeight="1" thickBo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 t="s">
        <v>60</v>
      </c>
      <c r="N29" s="111"/>
      <c r="O29" s="111"/>
      <c r="P29" s="111"/>
      <c r="Q29" s="111" t="s">
        <v>14</v>
      </c>
      <c r="R29" s="111"/>
      <c r="S29" s="111"/>
      <c r="T29" s="111"/>
      <c r="U29" s="110" t="s">
        <v>15</v>
      </c>
      <c r="V29" s="110"/>
      <c r="W29" s="110"/>
      <c r="X29" s="110"/>
      <c r="Y29" s="110" t="s">
        <v>16</v>
      </c>
      <c r="Z29" s="110"/>
      <c r="AA29" s="110"/>
      <c r="AB29" s="110"/>
      <c r="AC29" s="111" t="s">
        <v>17</v>
      </c>
      <c r="AD29" s="111"/>
      <c r="AE29" s="111"/>
      <c r="AF29" s="111"/>
      <c r="AG29" s="111" t="s">
        <v>18</v>
      </c>
      <c r="AH29" s="111"/>
      <c r="AI29" s="111"/>
      <c r="AJ29" s="111"/>
      <c r="AK29" s="111"/>
      <c r="AL29" s="111" t="s">
        <v>60</v>
      </c>
      <c r="AM29" s="111"/>
      <c r="AN29" s="111"/>
      <c r="AO29" s="110" t="s">
        <v>62</v>
      </c>
      <c r="AP29" s="110"/>
      <c r="AQ29" s="110"/>
      <c r="AR29" s="111" t="s">
        <v>19</v>
      </c>
      <c r="AS29" s="111"/>
      <c r="AT29" s="111"/>
      <c r="AU29" s="114" t="s">
        <v>20</v>
      </c>
      <c r="AV29" s="114"/>
      <c r="AW29" s="114"/>
      <c r="AX29" s="110" t="s">
        <v>21</v>
      </c>
      <c r="AY29" s="110"/>
      <c r="AZ29" s="110"/>
      <c r="BA29" s="110"/>
      <c r="BB29" s="110" t="s">
        <v>22</v>
      </c>
      <c r="BC29" s="110"/>
      <c r="BD29" s="110"/>
      <c r="BE29" s="110" t="s">
        <v>23</v>
      </c>
      <c r="BF29" s="110"/>
      <c r="BG29" s="110"/>
      <c r="BH29" s="111"/>
      <c r="BI29" s="111"/>
      <c r="BJ29" s="111"/>
      <c r="BK29" s="111"/>
      <c r="BL29" s="110" t="s">
        <v>24</v>
      </c>
      <c r="BM29" s="110"/>
      <c r="BN29" s="110"/>
      <c r="BO29" s="110" t="s">
        <v>25</v>
      </c>
      <c r="BP29" s="112"/>
      <c r="BQ29" s="112"/>
      <c r="BR29" s="112"/>
      <c r="BS29" s="110" t="s">
        <v>26</v>
      </c>
      <c r="BT29" s="112"/>
      <c r="BU29" s="112"/>
      <c r="BV29" s="112"/>
      <c r="BW29" s="110" t="s">
        <v>27</v>
      </c>
      <c r="BX29" s="112"/>
      <c r="BY29" s="112"/>
      <c r="BZ29" s="112"/>
      <c r="CA29" s="110" t="s">
        <v>28</v>
      </c>
      <c r="CB29" s="110"/>
      <c r="CC29" s="110"/>
      <c r="CD29" s="110"/>
      <c r="CE29" s="111"/>
      <c r="CF29" s="111"/>
      <c r="CG29" s="111"/>
      <c r="CH29" s="111"/>
      <c r="CI29" s="111"/>
      <c r="CJ29" s="113"/>
    </row>
    <row r="30" spans="1:88" ht="34.5" customHeight="1" thickBo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111"/>
      <c r="O30" s="111"/>
      <c r="P30" s="111"/>
      <c r="Q30" s="111"/>
      <c r="R30" s="111"/>
      <c r="S30" s="111"/>
      <c r="T30" s="111"/>
      <c r="U30" s="110"/>
      <c r="V30" s="110"/>
      <c r="W30" s="110"/>
      <c r="X30" s="110"/>
      <c r="Y30" s="110"/>
      <c r="Z30" s="110"/>
      <c r="AA30" s="110"/>
      <c r="AB30" s="110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0"/>
      <c r="AP30" s="110"/>
      <c r="AQ30" s="110"/>
      <c r="AR30" s="111"/>
      <c r="AS30" s="111"/>
      <c r="AT30" s="111"/>
      <c r="AU30" s="114"/>
      <c r="AV30" s="114"/>
      <c r="AW30" s="114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1"/>
      <c r="BI30" s="111"/>
      <c r="BJ30" s="111"/>
      <c r="BK30" s="111"/>
      <c r="BL30" s="110"/>
      <c r="BM30" s="110"/>
      <c r="BN30" s="110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0"/>
      <c r="CB30" s="110"/>
      <c r="CC30" s="110"/>
      <c r="CD30" s="110"/>
      <c r="CE30" s="111"/>
      <c r="CF30" s="111"/>
      <c r="CG30" s="111"/>
      <c r="CH30" s="111"/>
      <c r="CI30" s="111"/>
      <c r="CJ30" s="113"/>
    </row>
    <row r="31" spans="1:88" s="7" customFormat="1" ht="96" customHeight="1">
      <c r="A31" s="107" t="s">
        <v>32</v>
      </c>
      <c r="B31" s="107"/>
      <c r="C31" s="107"/>
      <c r="D31" s="107"/>
      <c r="E31" s="108" t="s">
        <v>63</v>
      </c>
      <c r="F31" s="108"/>
      <c r="G31" s="108"/>
      <c r="H31" s="108"/>
      <c r="I31" s="108"/>
      <c r="J31" s="108"/>
      <c r="K31" s="108"/>
      <c r="L31" s="108"/>
      <c r="M31" s="95" t="s">
        <v>30</v>
      </c>
      <c r="N31" s="95"/>
      <c r="O31" s="95"/>
      <c r="P31" s="95"/>
      <c r="Q31" s="95" t="s">
        <v>30</v>
      </c>
      <c r="R31" s="95"/>
      <c r="S31" s="95"/>
      <c r="T31" s="95"/>
      <c r="U31" s="109">
        <v>0</v>
      </c>
      <c r="V31" s="35"/>
      <c r="W31" s="35"/>
      <c r="X31" s="35"/>
      <c r="Y31" s="35">
        <v>0</v>
      </c>
      <c r="Z31" s="35"/>
      <c r="AA31" s="35"/>
      <c r="AB31" s="35"/>
      <c r="AC31" s="26">
        <v>11380698000134</v>
      </c>
      <c r="AD31" s="26"/>
      <c r="AE31" s="26"/>
      <c r="AF31" s="26"/>
      <c r="AG31" s="101" t="s">
        <v>39</v>
      </c>
      <c r="AH31" s="102"/>
      <c r="AI31" s="102"/>
      <c r="AJ31" s="102"/>
      <c r="AK31" s="103"/>
      <c r="AL31" s="81">
        <v>2301062017</v>
      </c>
      <c r="AM31" s="81"/>
      <c r="AN31" s="81"/>
      <c r="AO31" s="96">
        <v>29082017</v>
      </c>
      <c r="AP31" s="96"/>
      <c r="AQ31" s="96"/>
      <c r="AR31" s="95" t="s">
        <v>33</v>
      </c>
      <c r="AS31" s="95"/>
      <c r="AT31" s="95"/>
      <c r="AU31" s="104">
        <v>12836023.57</v>
      </c>
      <c r="AV31" s="105"/>
      <c r="AW31" s="106"/>
      <c r="AX31" s="96">
        <v>31072022</v>
      </c>
      <c r="AY31" s="96"/>
      <c r="AZ31" s="96"/>
      <c r="BA31" s="96"/>
      <c r="BB31" s="96">
        <v>31072022</v>
      </c>
      <c r="BC31" s="96"/>
      <c r="BD31" s="96"/>
      <c r="BE31" s="97">
        <f>'[5]MEDIÇÕES'!$M$28</f>
        <v>2686347.22</v>
      </c>
      <c r="BF31" s="98"/>
      <c r="BG31" s="99"/>
      <c r="BH31" s="24">
        <f>SUM('[5]MEDIÇÕES'!$M$27)</f>
        <v>3711754.7699999996</v>
      </c>
      <c r="BI31" s="24"/>
      <c r="BJ31" s="24"/>
      <c r="BK31" s="24"/>
      <c r="BL31" s="100">
        <v>449035</v>
      </c>
      <c r="BM31" s="100"/>
      <c r="BN31" s="100"/>
      <c r="BO31" s="92">
        <f>SUM('[5]MEDIÇÕES'!$E$100:$F$101)</f>
        <v>717127.55</v>
      </c>
      <c r="BP31" s="93"/>
      <c r="BQ31" s="93"/>
      <c r="BR31" s="94"/>
      <c r="BS31" s="92">
        <f>SUM('[8]SES CORDEIRO'!$K$31:$K$34)</f>
        <v>666442.8700000001</v>
      </c>
      <c r="BT31" s="93"/>
      <c r="BU31" s="93"/>
      <c r="BV31" s="94"/>
      <c r="BW31" s="92">
        <f>SUM('[8]SES CORDEIRO'!$K$31:$K$34)</f>
        <v>666442.8700000001</v>
      </c>
      <c r="BX31" s="93"/>
      <c r="BY31" s="93"/>
      <c r="BZ31" s="94"/>
      <c r="CA31" s="92">
        <f>SUM('[5]MEDIÇÕES'!$E$14:$F$100)</f>
        <v>13234047.995000003</v>
      </c>
      <c r="CB31" s="93"/>
      <c r="CC31" s="93"/>
      <c r="CD31" s="94"/>
      <c r="CE31" s="95" t="s">
        <v>50</v>
      </c>
      <c r="CF31" s="95"/>
      <c r="CG31" s="95"/>
      <c r="CH31" s="95"/>
      <c r="CI31" s="95"/>
      <c r="CJ31" s="3"/>
    </row>
    <row r="32" spans="1:88" s="7" customFormat="1" ht="75" customHeight="1" hidden="1">
      <c r="A32" s="40" t="s">
        <v>64</v>
      </c>
      <c r="B32" s="40"/>
      <c r="C32" s="40"/>
      <c r="D32" s="40"/>
      <c r="E32" s="41" t="s">
        <v>36</v>
      </c>
      <c r="F32" s="41"/>
      <c r="G32" s="41"/>
      <c r="H32" s="41"/>
      <c r="I32" s="41"/>
      <c r="J32" s="41"/>
      <c r="K32" s="41"/>
      <c r="L32" s="41"/>
      <c r="M32" s="89">
        <v>346601832011</v>
      </c>
      <c r="N32" s="90"/>
      <c r="O32" s="90"/>
      <c r="P32" s="91"/>
      <c r="Q32" s="51" t="s">
        <v>29</v>
      </c>
      <c r="R32" s="52"/>
      <c r="S32" s="52"/>
      <c r="T32" s="53"/>
      <c r="U32" s="35">
        <v>113550603.08</v>
      </c>
      <c r="V32" s="35"/>
      <c r="W32" s="35"/>
      <c r="X32" s="35"/>
      <c r="Y32" s="35">
        <v>5976347.53</v>
      </c>
      <c r="Z32" s="35"/>
      <c r="AA32" s="35"/>
      <c r="AB32" s="35"/>
      <c r="AC32" s="26">
        <v>749205000174</v>
      </c>
      <c r="AD32" s="26"/>
      <c r="AE32" s="26"/>
      <c r="AF32" s="26"/>
      <c r="AG32" s="51" t="s">
        <v>35</v>
      </c>
      <c r="AH32" s="52"/>
      <c r="AI32" s="52"/>
      <c r="AJ32" s="52"/>
      <c r="AK32" s="53"/>
      <c r="AL32" s="81">
        <v>2301022017</v>
      </c>
      <c r="AM32" s="81"/>
      <c r="AN32" s="81"/>
      <c r="AO32" s="22">
        <v>4032017</v>
      </c>
      <c r="AP32" s="22"/>
      <c r="AQ32" s="22"/>
      <c r="AR32" s="19" t="s">
        <v>37</v>
      </c>
      <c r="AS32" s="19"/>
      <c r="AT32" s="19"/>
      <c r="AU32" s="36">
        <v>31575102.89</v>
      </c>
      <c r="AV32" s="36"/>
      <c r="AW32" s="36"/>
      <c r="AX32" s="22">
        <v>19082018</v>
      </c>
      <c r="AY32" s="22"/>
      <c r="AZ32" s="22"/>
      <c r="BA32" s="22"/>
      <c r="BB32" s="22">
        <v>28062021</v>
      </c>
      <c r="BC32" s="22"/>
      <c r="BD32" s="22"/>
      <c r="BE32" s="23" t="e">
        <f>SUM(#REF!-AU32-BH32)</f>
        <v>#REF!</v>
      </c>
      <c r="BF32" s="23"/>
      <c r="BG32" s="23"/>
      <c r="BH32" s="24">
        <v>1299081.53</v>
      </c>
      <c r="BI32" s="24"/>
      <c r="BJ32" s="24"/>
      <c r="BK32" s="24"/>
      <c r="BL32" s="25">
        <v>449051</v>
      </c>
      <c r="BM32" s="25"/>
      <c r="BN32" s="25"/>
      <c r="BO32" s="16">
        <f>SUM('[3]MEDIÇÕES'!$D$55:$H$60)</f>
        <v>1637376.4599999995</v>
      </c>
      <c r="BP32" s="17"/>
      <c r="BQ32" s="17"/>
      <c r="BR32" s="18"/>
      <c r="BS32" s="16">
        <v>61792.52</v>
      </c>
      <c r="BT32" s="17"/>
      <c r="BU32" s="17"/>
      <c r="BV32" s="18"/>
      <c r="BW32" s="16">
        <v>1901788.74</v>
      </c>
      <c r="BX32" s="17"/>
      <c r="BY32" s="17"/>
      <c r="BZ32" s="18"/>
      <c r="CA32" s="16">
        <f>'[3]MEDIÇÕES'!$I$61</f>
        <v>30771322.129999995</v>
      </c>
      <c r="CB32" s="17"/>
      <c r="CC32" s="17"/>
      <c r="CD32" s="18"/>
      <c r="CE32" s="19" t="s">
        <v>50</v>
      </c>
      <c r="CF32" s="19"/>
      <c r="CG32" s="19"/>
      <c r="CH32" s="19"/>
      <c r="CI32" s="19"/>
      <c r="CJ32" s="3"/>
    </row>
    <row r="33" spans="1:88" s="7" customFormat="1" ht="75" customHeight="1">
      <c r="A33" s="40" t="s">
        <v>64</v>
      </c>
      <c r="B33" s="40"/>
      <c r="C33" s="40"/>
      <c r="D33" s="40"/>
      <c r="E33" s="41" t="s">
        <v>38</v>
      </c>
      <c r="F33" s="41"/>
      <c r="G33" s="41"/>
      <c r="H33" s="41"/>
      <c r="I33" s="41"/>
      <c r="J33" s="41"/>
      <c r="K33" s="41"/>
      <c r="L33" s="41"/>
      <c r="M33" s="89">
        <v>346601832011</v>
      </c>
      <c r="N33" s="90"/>
      <c r="O33" s="90"/>
      <c r="P33" s="91"/>
      <c r="Q33" s="51" t="s">
        <v>29</v>
      </c>
      <c r="R33" s="52"/>
      <c r="S33" s="52"/>
      <c r="T33" s="53"/>
      <c r="U33" s="35">
        <v>113550603.08</v>
      </c>
      <c r="V33" s="35"/>
      <c r="W33" s="35"/>
      <c r="X33" s="35"/>
      <c r="Y33" s="35">
        <v>5976347.53</v>
      </c>
      <c r="Z33" s="35"/>
      <c r="AA33" s="35"/>
      <c r="AB33" s="35"/>
      <c r="AC33" s="26">
        <v>749205000174</v>
      </c>
      <c r="AD33" s="26"/>
      <c r="AE33" s="26"/>
      <c r="AF33" s="26"/>
      <c r="AG33" s="51" t="s">
        <v>35</v>
      </c>
      <c r="AH33" s="52"/>
      <c r="AI33" s="52"/>
      <c r="AJ33" s="52"/>
      <c r="AK33" s="53"/>
      <c r="AL33" s="81">
        <v>2301032017</v>
      </c>
      <c r="AM33" s="81"/>
      <c r="AN33" s="81"/>
      <c r="AO33" s="22">
        <v>4032017</v>
      </c>
      <c r="AP33" s="22"/>
      <c r="AQ33" s="22"/>
      <c r="AR33" s="19" t="s">
        <v>37</v>
      </c>
      <c r="AS33" s="19"/>
      <c r="AT33" s="19"/>
      <c r="AU33" s="36">
        <v>21401947.83</v>
      </c>
      <c r="AV33" s="36"/>
      <c r="AW33" s="36"/>
      <c r="AX33" s="22">
        <v>9122021</v>
      </c>
      <c r="AY33" s="22"/>
      <c r="AZ33" s="22"/>
      <c r="BA33" s="22"/>
      <c r="BB33" s="22">
        <v>9122021</v>
      </c>
      <c r="BC33" s="22"/>
      <c r="BD33" s="22"/>
      <c r="BE33" s="23">
        <f>SUM(CJ33-AU33-BH33)</f>
        <v>1263420.460000001</v>
      </c>
      <c r="BF33" s="23"/>
      <c r="BG33" s="23"/>
      <c r="BH33" s="24">
        <f>SUM(1792871.58+2577431.94)</f>
        <v>4370303.52</v>
      </c>
      <c r="BI33" s="24"/>
      <c r="BJ33" s="24"/>
      <c r="BK33" s="24"/>
      <c r="BL33" s="25">
        <v>449051</v>
      </c>
      <c r="BM33" s="25"/>
      <c r="BN33" s="25"/>
      <c r="BO33" s="16">
        <v>0</v>
      </c>
      <c r="BP33" s="17"/>
      <c r="BQ33" s="17"/>
      <c r="BR33" s="18"/>
      <c r="BS33" s="16">
        <f>SUM('[9]PAC BEBERIBE II'!$K$15:$K$20)</f>
        <v>1232871.0699999998</v>
      </c>
      <c r="BT33" s="17"/>
      <c r="BU33" s="17"/>
      <c r="BV33" s="18"/>
      <c r="BW33" s="16">
        <f>SUM('[9]PAC BEBERIBE II'!$K$15:$K$20)</f>
        <v>1232871.0699999998</v>
      </c>
      <c r="BX33" s="17"/>
      <c r="BY33" s="17"/>
      <c r="BZ33" s="18"/>
      <c r="CA33" s="16">
        <f>SUM('[2]MEDIÇÕES'!$D$16:$H$67)</f>
        <v>17232690.87</v>
      </c>
      <c r="CB33" s="17"/>
      <c r="CC33" s="17"/>
      <c r="CD33" s="18"/>
      <c r="CE33" s="19" t="s">
        <v>50</v>
      </c>
      <c r="CF33" s="19"/>
      <c r="CG33" s="19"/>
      <c r="CH33" s="19"/>
      <c r="CI33" s="19"/>
      <c r="CJ33" s="3">
        <v>27035671.81</v>
      </c>
    </row>
    <row r="34" spans="1:88" s="7" customFormat="1" ht="144" customHeight="1" hidden="1">
      <c r="A34" s="40" t="s">
        <v>40</v>
      </c>
      <c r="B34" s="40"/>
      <c r="C34" s="40"/>
      <c r="D34" s="40"/>
      <c r="E34" s="41" t="s">
        <v>41</v>
      </c>
      <c r="F34" s="41"/>
      <c r="G34" s="41"/>
      <c r="H34" s="41"/>
      <c r="I34" s="41"/>
      <c r="J34" s="41"/>
      <c r="K34" s="41"/>
      <c r="L34" s="41"/>
      <c r="M34" s="89" t="s">
        <v>30</v>
      </c>
      <c r="N34" s="90"/>
      <c r="O34" s="90"/>
      <c r="P34" s="91"/>
      <c r="Q34" s="51" t="s">
        <v>30</v>
      </c>
      <c r="R34" s="52"/>
      <c r="S34" s="52"/>
      <c r="T34" s="53"/>
      <c r="U34" s="35">
        <v>0</v>
      </c>
      <c r="V34" s="35"/>
      <c r="W34" s="35"/>
      <c r="X34" s="35"/>
      <c r="Y34" s="35">
        <v>0</v>
      </c>
      <c r="Z34" s="35"/>
      <c r="AA34" s="35"/>
      <c r="AB34" s="35"/>
      <c r="AC34" s="26">
        <v>11380698000134</v>
      </c>
      <c r="AD34" s="26"/>
      <c r="AE34" s="26"/>
      <c r="AF34" s="26"/>
      <c r="AG34" s="27" t="s">
        <v>39</v>
      </c>
      <c r="AH34" s="27"/>
      <c r="AI34" s="27"/>
      <c r="AJ34" s="27"/>
      <c r="AK34" s="27"/>
      <c r="AL34" s="81">
        <v>2301022018</v>
      </c>
      <c r="AM34" s="81"/>
      <c r="AN34" s="81"/>
      <c r="AO34" s="22">
        <v>20032018</v>
      </c>
      <c r="AP34" s="22"/>
      <c r="AQ34" s="22"/>
      <c r="AR34" s="19" t="s">
        <v>42</v>
      </c>
      <c r="AS34" s="19"/>
      <c r="AT34" s="19"/>
      <c r="AU34" s="36">
        <v>3580555.12</v>
      </c>
      <c r="AV34" s="36"/>
      <c r="AW34" s="36"/>
      <c r="AX34" s="22">
        <v>19082019</v>
      </c>
      <c r="AY34" s="22"/>
      <c r="AZ34" s="22"/>
      <c r="BA34" s="22"/>
      <c r="BB34" s="22">
        <v>1012021</v>
      </c>
      <c r="BC34" s="22"/>
      <c r="BD34" s="22"/>
      <c r="BE34" s="23" t="e">
        <f>SUM(#REF!-AU34-BH34)</f>
        <v>#REF!</v>
      </c>
      <c r="BF34" s="23"/>
      <c r="BG34" s="23"/>
      <c r="BH34" s="24">
        <f>SUM(130229.63)</f>
        <v>130229.63</v>
      </c>
      <c r="BI34" s="24"/>
      <c r="BJ34" s="24"/>
      <c r="BK34" s="24"/>
      <c r="BL34" s="25">
        <v>449035</v>
      </c>
      <c r="BM34" s="25"/>
      <c r="BN34" s="25"/>
      <c r="BO34" s="16">
        <v>0</v>
      </c>
      <c r="BP34" s="17"/>
      <c r="BQ34" s="17"/>
      <c r="BR34" s="18"/>
      <c r="BS34" s="16">
        <v>144520.45</v>
      </c>
      <c r="BT34" s="17"/>
      <c r="BU34" s="17"/>
      <c r="BV34" s="18"/>
      <c r="BW34" s="16">
        <v>593352.28</v>
      </c>
      <c r="BX34" s="17"/>
      <c r="BY34" s="17"/>
      <c r="BZ34" s="18"/>
      <c r="CA34" s="16">
        <f>SUM('[1]MEDIÇÕES'!$D$15:$E$46)</f>
        <v>6231566.309999997</v>
      </c>
      <c r="CB34" s="17"/>
      <c r="CC34" s="17"/>
      <c r="CD34" s="18"/>
      <c r="CE34" s="19" t="s">
        <v>50</v>
      </c>
      <c r="CF34" s="19"/>
      <c r="CG34" s="19"/>
      <c r="CH34" s="19"/>
      <c r="CI34" s="19"/>
      <c r="CJ34" s="3"/>
    </row>
    <row r="35" spans="1:88" s="7" customFormat="1" ht="54" customHeight="1" hidden="1">
      <c r="A35" s="40" t="s">
        <v>46</v>
      </c>
      <c r="B35" s="40"/>
      <c r="C35" s="40"/>
      <c r="D35" s="40"/>
      <c r="E35" s="41" t="s">
        <v>43</v>
      </c>
      <c r="F35" s="41"/>
      <c r="G35" s="41"/>
      <c r="H35" s="41"/>
      <c r="I35" s="41"/>
      <c r="J35" s="41"/>
      <c r="K35" s="41"/>
      <c r="L35" s="41"/>
      <c r="M35" s="89">
        <v>218769952007</v>
      </c>
      <c r="N35" s="90"/>
      <c r="O35" s="90"/>
      <c r="P35" s="91"/>
      <c r="Q35" s="51" t="s">
        <v>29</v>
      </c>
      <c r="R35" s="52"/>
      <c r="S35" s="52"/>
      <c r="T35" s="53"/>
      <c r="U35" s="35">
        <v>134562545.5</v>
      </c>
      <c r="V35" s="35"/>
      <c r="W35" s="35"/>
      <c r="X35" s="35"/>
      <c r="Y35" s="35">
        <v>23539003.13</v>
      </c>
      <c r="Z35" s="35"/>
      <c r="AA35" s="35"/>
      <c r="AB35" s="35"/>
      <c r="AC35" s="26">
        <v>3951168000170</v>
      </c>
      <c r="AD35" s="26"/>
      <c r="AE35" s="26"/>
      <c r="AF35" s="26"/>
      <c r="AG35" s="27" t="s">
        <v>44</v>
      </c>
      <c r="AH35" s="27"/>
      <c r="AI35" s="27"/>
      <c r="AJ35" s="27"/>
      <c r="AK35" s="27"/>
      <c r="AL35" s="81">
        <v>2301052018</v>
      </c>
      <c r="AM35" s="81"/>
      <c r="AN35" s="81"/>
      <c r="AO35" s="22">
        <v>23052018</v>
      </c>
      <c r="AP35" s="22"/>
      <c r="AQ35" s="22"/>
      <c r="AR35" s="19" t="s">
        <v>45</v>
      </c>
      <c r="AS35" s="19"/>
      <c r="AT35" s="19"/>
      <c r="AU35" s="36">
        <v>2448007.79</v>
      </c>
      <c r="AV35" s="36"/>
      <c r="AW35" s="36"/>
      <c r="AX35" s="22">
        <v>30092018</v>
      </c>
      <c r="AY35" s="22"/>
      <c r="AZ35" s="22"/>
      <c r="BA35" s="22"/>
      <c r="BB35" s="22">
        <v>5102020</v>
      </c>
      <c r="BC35" s="22"/>
      <c r="BD35" s="22"/>
      <c r="BE35" s="23">
        <f>SUM(2921186.61-AU35)</f>
        <v>473178.81999999983</v>
      </c>
      <c r="BF35" s="23"/>
      <c r="BG35" s="23"/>
      <c r="BH35" s="24">
        <v>0</v>
      </c>
      <c r="BI35" s="24"/>
      <c r="BJ35" s="24"/>
      <c r="BK35" s="24"/>
      <c r="BL35" s="25">
        <v>449051</v>
      </c>
      <c r="BM35" s="25"/>
      <c r="BN35" s="25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19" t="s">
        <v>50</v>
      </c>
      <c r="CF35" s="19"/>
      <c r="CG35" s="19"/>
      <c r="CH35" s="19"/>
      <c r="CI35" s="19"/>
      <c r="CJ35" s="3"/>
    </row>
    <row r="36" spans="1:88" s="7" customFormat="1" ht="37.5" customHeight="1">
      <c r="A36" s="40" t="s">
        <v>72</v>
      </c>
      <c r="B36" s="40"/>
      <c r="C36" s="40"/>
      <c r="D36" s="40"/>
      <c r="E36" s="41" t="s">
        <v>65</v>
      </c>
      <c r="F36" s="41"/>
      <c r="G36" s="41"/>
      <c r="H36" s="41"/>
      <c r="I36" s="41"/>
      <c r="J36" s="41"/>
      <c r="K36" s="41"/>
      <c r="L36" s="41"/>
      <c r="M36" s="83" t="s">
        <v>83</v>
      </c>
      <c r="N36" s="84"/>
      <c r="O36" s="84"/>
      <c r="P36" s="85"/>
      <c r="Q36" s="51" t="s">
        <v>29</v>
      </c>
      <c r="R36" s="52"/>
      <c r="S36" s="52"/>
      <c r="T36" s="53"/>
      <c r="U36" s="86">
        <v>40790000</v>
      </c>
      <c r="V36" s="87"/>
      <c r="W36" s="87"/>
      <c r="X36" s="88"/>
      <c r="Y36" s="86">
        <v>4620000</v>
      </c>
      <c r="Z36" s="87"/>
      <c r="AA36" s="87"/>
      <c r="AB36" s="88"/>
      <c r="AC36" s="26">
        <v>11380698000134</v>
      </c>
      <c r="AD36" s="26"/>
      <c r="AE36" s="26"/>
      <c r="AF36" s="26"/>
      <c r="AG36" s="27" t="s">
        <v>39</v>
      </c>
      <c r="AH36" s="27"/>
      <c r="AI36" s="27"/>
      <c r="AJ36" s="27"/>
      <c r="AK36" s="27"/>
      <c r="AL36" s="81">
        <v>2301062018</v>
      </c>
      <c r="AM36" s="81"/>
      <c r="AN36" s="81"/>
      <c r="AO36" s="22">
        <v>1062018</v>
      </c>
      <c r="AP36" s="22"/>
      <c r="AQ36" s="22"/>
      <c r="AR36" s="19" t="s">
        <v>34</v>
      </c>
      <c r="AS36" s="19"/>
      <c r="AT36" s="19"/>
      <c r="AU36" s="36">
        <v>2883630.65</v>
      </c>
      <c r="AV36" s="36"/>
      <c r="AW36" s="36"/>
      <c r="AX36" s="22">
        <v>28022022</v>
      </c>
      <c r="AY36" s="22"/>
      <c r="AZ36" s="22"/>
      <c r="BA36" s="22"/>
      <c r="BB36" s="22">
        <v>28022022</v>
      </c>
      <c r="BC36" s="22"/>
      <c r="BD36" s="22"/>
      <c r="BE36" s="70">
        <f>SUM(CJ36-AU36-BH36)</f>
        <v>720857.0300000003</v>
      </c>
      <c r="BF36" s="71"/>
      <c r="BG36" s="72"/>
      <c r="BH36" s="24">
        <v>0</v>
      </c>
      <c r="BI36" s="24"/>
      <c r="BJ36" s="24"/>
      <c r="BK36" s="24"/>
      <c r="BL36" s="25">
        <v>449035</v>
      </c>
      <c r="BM36" s="25"/>
      <c r="BN36" s="25"/>
      <c r="BO36" s="42">
        <v>0</v>
      </c>
      <c r="BP36" s="43"/>
      <c r="BQ36" s="43"/>
      <c r="BR36" s="44"/>
      <c r="BS36" s="42">
        <v>39528.58</v>
      </c>
      <c r="BT36" s="43"/>
      <c r="BU36" s="43"/>
      <c r="BV36" s="44"/>
      <c r="BW36" s="42">
        <v>39528.58</v>
      </c>
      <c r="BX36" s="43"/>
      <c r="BY36" s="43"/>
      <c r="BZ36" s="44"/>
      <c r="CA36" s="42">
        <f>SUM('[11]RELATÓRIO DEFINITIVO'!$AL$27)</f>
        <v>0</v>
      </c>
      <c r="CB36" s="43"/>
      <c r="CC36" s="43"/>
      <c r="CD36" s="44"/>
      <c r="CE36" s="51" t="s">
        <v>87</v>
      </c>
      <c r="CF36" s="52"/>
      <c r="CG36" s="52"/>
      <c r="CH36" s="52"/>
      <c r="CI36" s="53"/>
      <c r="CJ36" s="60">
        <v>3604487.68</v>
      </c>
    </row>
    <row r="37" spans="1:88" s="7" customFormat="1" ht="37.5" customHeight="1">
      <c r="A37" s="40"/>
      <c r="B37" s="40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61" t="s">
        <v>84</v>
      </c>
      <c r="N37" s="62"/>
      <c r="O37" s="62"/>
      <c r="P37" s="63"/>
      <c r="Q37" s="54"/>
      <c r="R37" s="55"/>
      <c r="S37" s="55"/>
      <c r="T37" s="56"/>
      <c r="U37" s="64">
        <v>28700000</v>
      </c>
      <c r="V37" s="65"/>
      <c r="W37" s="65"/>
      <c r="X37" s="66"/>
      <c r="Y37" s="64">
        <v>3230000</v>
      </c>
      <c r="Z37" s="65"/>
      <c r="AA37" s="65"/>
      <c r="AB37" s="66"/>
      <c r="AC37" s="80"/>
      <c r="AD37" s="80"/>
      <c r="AE37" s="80"/>
      <c r="AF37" s="80"/>
      <c r="AG37" s="27"/>
      <c r="AH37" s="27"/>
      <c r="AI37" s="27"/>
      <c r="AJ37" s="27"/>
      <c r="AK37" s="27"/>
      <c r="AL37" s="82"/>
      <c r="AM37" s="82"/>
      <c r="AN37" s="82"/>
      <c r="AO37" s="22"/>
      <c r="AP37" s="22"/>
      <c r="AQ37" s="22"/>
      <c r="AR37" s="19"/>
      <c r="AS37" s="19"/>
      <c r="AT37" s="19"/>
      <c r="AU37" s="36"/>
      <c r="AV37" s="36"/>
      <c r="AW37" s="36"/>
      <c r="AX37" s="22"/>
      <c r="AY37" s="22"/>
      <c r="AZ37" s="22"/>
      <c r="BA37" s="22"/>
      <c r="BB37" s="22"/>
      <c r="BC37" s="22"/>
      <c r="BD37" s="22"/>
      <c r="BE37" s="73"/>
      <c r="BF37" s="74"/>
      <c r="BG37" s="75"/>
      <c r="BH37" s="24"/>
      <c r="BI37" s="24"/>
      <c r="BJ37" s="24"/>
      <c r="BK37" s="24"/>
      <c r="BL37" s="25"/>
      <c r="BM37" s="25"/>
      <c r="BN37" s="25"/>
      <c r="BO37" s="45"/>
      <c r="BP37" s="46"/>
      <c r="BQ37" s="46"/>
      <c r="BR37" s="47"/>
      <c r="BS37" s="45"/>
      <c r="BT37" s="46"/>
      <c r="BU37" s="46"/>
      <c r="BV37" s="47"/>
      <c r="BW37" s="45"/>
      <c r="BX37" s="46"/>
      <c r="BY37" s="46"/>
      <c r="BZ37" s="47"/>
      <c r="CA37" s="45"/>
      <c r="CB37" s="46"/>
      <c r="CC37" s="46"/>
      <c r="CD37" s="47"/>
      <c r="CE37" s="54"/>
      <c r="CF37" s="55"/>
      <c r="CG37" s="55"/>
      <c r="CH37" s="55"/>
      <c r="CI37" s="56"/>
      <c r="CJ37" s="60"/>
    </row>
    <row r="38" spans="1:88" s="7" customFormat="1" ht="37.5" customHeight="1">
      <c r="A38" s="40"/>
      <c r="B38" s="40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67" t="s">
        <v>85</v>
      </c>
      <c r="N38" s="68"/>
      <c r="O38" s="68"/>
      <c r="P38" s="69"/>
      <c r="Q38" s="57"/>
      <c r="R38" s="58"/>
      <c r="S38" s="58"/>
      <c r="T38" s="59"/>
      <c r="U38" s="37">
        <v>21165000</v>
      </c>
      <c r="V38" s="38"/>
      <c r="W38" s="38"/>
      <c r="X38" s="39"/>
      <c r="Y38" s="37">
        <v>2450000</v>
      </c>
      <c r="Z38" s="38"/>
      <c r="AA38" s="38"/>
      <c r="AB38" s="39"/>
      <c r="AC38" s="80"/>
      <c r="AD38" s="80"/>
      <c r="AE38" s="80"/>
      <c r="AF38" s="80"/>
      <c r="AG38" s="27"/>
      <c r="AH38" s="27"/>
      <c r="AI38" s="27"/>
      <c r="AJ38" s="27"/>
      <c r="AK38" s="27"/>
      <c r="AL38" s="82"/>
      <c r="AM38" s="82"/>
      <c r="AN38" s="82"/>
      <c r="AO38" s="22"/>
      <c r="AP38" s="22"/>
      <c r="AQ38" s="22"/>
      <c r="AR38" s="19"/>
      <c r="AS38" s="19"/>
      <c r="AT38" s="19"/>
      <c r="AU38" s="36"/>
      <c r="AV38" s="36"/>
      <c r="AW38" s="36"/>
      <c r="AX38" s="22"/>
      <c r="AY38" s="22"/>
      <c r="AZ38" s="22"/>
      <c r="BA38" s="22"/>
      <c r="BB38" s="22"/>
      <c r="BC38" s="22"/>
      <c r="BD38" s="22"/>
      <c r="BE38" s="76"/>
      <c r="BF38" s="77"/>
      <c r="BG38" s="78"/>
      <c r="BH38" s="24"/>
      <c r="BI38" s="24"/>
      <c r="BJ38" s="24"/>
      <c r="BK38" s="24"/>
      <c r="BL38" s="25"/>
      <c r="BM38" s="25"/>
      <c r="BN38" s="25"/>
      <c r="BO38" s="48"/>
      <c r="BP38" s="49"/>
      <c r="BQ38" s="49"/>
      <c r="BR38" s="50"/>
      <c r="BS38" s="48"/>
      <c r="BT38" s="49"/>
      <c r="BU38" s="49"/>
      <c r="BV38" s="50"/>
      <c r="BW38" s="48"/>
      <c r="BX38" s="49"/>
      <c r="BY38" s="49"/>
      <c r="BZ38" s="50"/>
      <c r="CA38" s="48"/>
      <c r="CB38" s="49"/>
      <c r="CC38" s="49"/>
      <c r="CD38" s="50"/>
      <c r="CE38" s="57"/>
      <c r="CF38" s="58"/>
      <c r="CG38" s="58"/>
      <c r="CH38" s="58"/>
      <c r="CI38" s="59"/>
      <c r="CJ38" s="60"/>
    </row>
    <row r="39" spans="1:88" s="7" customFormat="1" ht="69.75" customHeight="1" hidden="1">
      <c r="A39" s="40" t="s">
        <v>51</v>
      </c>
      <c r="B39" s="40"/>
      <c r="C39" s="40"/>
      <c r="D39" s="40"/>
      <c r="E39" s="41" t="s">
        <v>52</v>
      </c>
      <c r="F39" s="41"/>
      <c r="G39" s="41"/>
      <c r="H39" s="41"/>
      <c r="I39" s="41"/>
      <c r="J39" s="41"/>
      <c r="K39" s="41"/>
      <c r="L39" s="41"/>
      <c r="M39" s="34">
        <v>346601832011</v>
      </c>
      <c r="N39" s="34"/>
      <c r="O39" s="34"/>
      <c r="P39" s="34"/>
      <c r="Q39" s="27" t="s">
        <v>29</v>
      </c>
      <c r="R39" s="27"/>
      <c r="S39" s="27"/>
      <c r="T39" s="27"/>
      <c r="U39" s="35">
        <v>113550603.08</v>
      </c>
      <c r="V39" s="35"/>
      <c r="W39" s="35"/>
      <c r="X39" s="35"/>
      <c r="Y39" s="35">
        <v>5976347.53</v>
      </c>
      <c r="Z39" s="35"/>
      <c r="AA39" s="35"/>
      <c r="AB39" s="35"/>
      <c r="AC39" s="26">
        <v>7693988000160</v>
      </c>
      <c r="AD39" s="26"/>
      <c r="AE39" s="26"/>
      <c r="AF39" s="26"/>
      <c r="AG39" s="27" t="s">
        <v>66</v>
      </c>
      <c r="AH39" s="27"/>
      <c r="AI39" s="27"/>
      <c r="AJ39" s="27"/>
      <c r="AK39" s="27"/>
      <c r="AL39" s="81">
        <v>2301042019</v>
      </c>
      <c r="AM39" s="81"/>
      <c r="AN39" s="81"/>
      <c r="AO39" s="22">
        <v>1042019</v>
      </c>
      <c r="AP39" s="22"/>
      <c r="AQ39" s="22"/>
      <c r="AR39" s="19" t="s">
        <v>49</v>
      </c>
      <c r="AS39" s="19"/>
      <c r="AT39" s="19"/>
      <c r="AU39" s="36">
        <v>4661352.06</v>
      </c>
      <c r="AV39" s="36"/>
      <c r="AW39" s="36"/>
      <c r="AX39" s="22">
        <v>30042020</v>
      </c>
      <c r="AY39" s="22"/>
      <c r="AZ39" s="22"/>
      <c r="BA39" s="22"/>
      <c r="BB39" s="22">
        <v>28122020</v>
      </c>
      <c r="BC39" s="22"/>
      <c r="BD39" s="22"/>
      <c r="BE39" s="23">
        <f>SUM(5791654.81-AU39)</f>
        <v>1130302.75</v>
      </c>
      <c r="BF39" s="23"/>
      <c r="BG39" s="23"/>
      <c r="BH39" s="24">
        <v>0</v>
      </c>
      <c r="BI39" s="24"/>
      <c r="BJ39" s="24"/>
      <c r="BK39" s="24"/>
      <c r="BL39" s="25">
        <v>449051</v>
      </c>
      <c r="BM39" s="25"/>
      <c r="BN39" s="25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19" t="s">
        <v>50</v>
      </c>
      <c r="CF39" s="19"/>
      <c r="CG39" s="19"/>
      <c r="CH39" s="19"/>
      <c r="CI39" s="19"/>
      <c r="CJ39" s="3"/>
    </row>
    <row r="40" spans="1:88" s="7" customFormat="1" ht="109.5" customHeight="1" hidden="1">
      <c r="A40" s="40" t="s">
        <v>71</v>
      </c>
      <c r="B40" s="40"/>
      <c r="C40" s="40"/>
      <c r="D40" s="40"/>
      <c r="E40" s="41" t="s">
        <v>67</v>
      </c>
      <c r="F40" s="41"/>
      <c r="G40" s="41"/>
      <c r="H40" s="41"/>
      <c r="I40" s="41"/>
      <c r="J40" s="41"/>
      <c r="K40" s="41"/>
      <c r="L40" s="41"/>
      <c r="M40" s="34" t="s">
        <v>30</v>
      </c>
      <c r="N40" s="34"/>
      <c r="O40" s="34"/>
      <c r="P40" s="34"/>
      <c r="Q40" s="27" t="s">
        <v>30</v>
      </c>
      <c r="R40" s="27"/>
      <c r="S40" s="27"/>
      <c r="T40" s="27"/>
      <c r="U40" s="35">
        <v>0</v>
      </c>
      <c r="V40" s="35"/>
      <c r="W40" s="35"/>
      <c r="X40" s="35"/>
      <c r="Y40" s="35">
        <v>0</v>
      </c>
      <c r="Z40" s="35"/>
      <c r="AA40" s="35"/>
      <c r="AB40" s="35"/>
      <c r="AC40" s="26">
        <v>7693988000160</v>
      </c>
      <c r="AD40" s="26"/>
      <c r="AE40" s="26"/>
      <c r="AF40" s="26"/>
      <c r="AG40" s="27" t="s">
        <v>66</v>
      </c>
      <c r="AH40" s="27"/>
      <c r="AI40" s="27"/>
      <c r="AJ40" s="27"/>
      <c r="AK40" s="27"/>
      <c r="AL40" s="28" t="s">
        <v>56</v>
      </c>
      <c r="AM40" s="28"/>
      <c r="AN40" s="28"/>
      <c r="AO40" s="22">
        <v>16092019</v>
      </c>
      <c r="AP40" s="22"/>
      <c r="AQ40" s="22"/>
      <c r="AR40" s="19" t="s">
        <v>37</v>
      </c>
      <c r="AS40" s="19"/>
      <c r="AT40" s="19"/>
      <c r="AU40" s="36">
        <v>4527420.91</v>
      </c>
      <c r="AV40" s="36"/>
      <c r="AW40" s="36"/>
      <c r="AX40" s="22">
        <v>12112020</v>
      </c>
      <c r="AY40" s="22"/>
      <c r="AZ40" s="22"/>
      <c r="BA40" s="22"/>
      <c r="BB40" s="22">
        <v>25052021</v>
      </c>
      <c r="BC40" s="22"/>
      <c r="BD40" s="22"/>
      <c r="BE40" s="23" t="e">
        <f>SUM(#REF!-AU40-BH40)</f>
        <v>#REF!</v>
      </c>
      <c r="BF40" s="23"/>
      <c r="BG40" s="23"/>
      <c r="BH40" s="24">
        <v>0</v>
      </c>
      <c r="BI40" s="24"/>
      <c r="BJ40" s="24"/>
      <c r="BK40" s="24"/>
      <c r="BL40" s="25">
        <v>449051</v>
      </c>
      <c r="BM40" s="25"/>
      <c r="BN40" s="25"/>
      <c r="BO40" s="16">
        <f>SUM('[4]MEDIÇÕES'!$D$27:$E$30)</f>
        <v>1720043.58</v>
      </c>
      <c r="BP40" s="17"/>
      <c r="BQ40" s="17"/>
      <c r="BR40" s="18"/>
      <c r="BS40" s="16">
        <v>0</v>
      </c>
      <c r="BT40" s="17"/>
      <c r="BU40" s="17"/>
      <c r="BV40" s="18"/>
      <c r="BW40" s="16">
        <v>2038124.95</v>
      </c>
      <c r="BX40" s="17"/>
      <c r="BY40" s="17"/>
      <c r="BZ40" s="18"/>
      <c r="CA40" s="16">
        <f>SUM('[4]MEDIÇÕES'!$F$31)</f>
        <v>4997568.28</v>
      </c>
      <c r="CB40" s="17"/>
      <c r="CC40" s="17"/>
      <c r="CD40" s="18"/>
      <c r="CE40" s="19" t="s">
        <v>50</v>
      </c>
      <c r="CF40" s="19"/>
      <c r="CG40" s="19"/>
      <c r="CH40" s="19"/>
      <c r="CI40" s="19"/>
      <c r="CJ40" s="3"/>
    </row>
    <row r="41" spans="1:88" s="7" customFormat="1" ht="30" customHeight="1">
      <c r="A41" s="40" t="s">
        <v>70</v>
      </c>
      <c r="B41" s="40"/>
      <c r="C41" s="40"/>
      <c r="D41" s="40"/>
      <c r="E41" s="41" t="s">
        <v>55</v>
      </c>
      <c r="F41" s="41"/>
      <c r="G41" s="41"/>
      <c r="H41" s="41"/>
      <c r="I41" s="41"/>
      <c r="J41" s="41"/>
      <c r="K41" s="41"/>
      <c r="L41" s="41"/>
      <c r="M41" s="83" t="s">
        <v>83</v>
      </c>
      <c r="N41" s="84"/>
      <c r="O41" s="84"/>
      <c r="P41" s="85"/>
      <c r="Q41" s="51" t="s">
        <v>29</v>
      </c>
      <c r="R41" s="52"/>
      <c r="S41" s="52"/>
      <c r="T41" s="53"/>
      <c r="U41" s="86">
        <v>40790000</v>
      </c>
      <c r="V41" s="87"/>
      <c r="W41" s="87"/>
      <c r="X41" s="88"/>
      <c r="Y41" s="86">
        <v>4620000</v>
      </c>
      <c r="Z41" s="87"/>
      <c r="AA41" s="87"/>
      <c r="AB41" s="88"/>
      <c r="AC41" s="26">
        <v>49437809000174</v>
      </c>
      <c r="AD41" s="26"/>
      <c r="AE41" s="26"/>
      <c r="AF41" s="26"/>
      <c r="AG41" s="27" t="s">
        <v>68</v>
      </c>
      <c r="AH41" s="27"/>
      <c r="AI41" s="27"/>
      <c r="AJ41" s="27"/>
      <c r="AK41" s="27"/>
      <c r="AL41" s="81" t="s">
        <v>57</v>
      </c>
      <c r="AM41" s="81"/>
      <c r="AN41" s="81"/>
      <c r="AO41" s="22">
        <v>18092020</v>
      </c>
      <c r="AP41" s="22"/>
      <c r="AQ41" s="22"/>
      <c r="AR41" s="19" t="s">
        <v>54</v>
      </c>
      <c r="AS41" s="19"/>
      <c r="AT41" s="19"/>
      <c r="AU41" s="36">
        <v>57460077.54</v>
      </c>
      <c r="AV41" s="36"/>
      <c r="AW41" s="36"/>
      <c r="AX41" s="22">
        <v>4072022</v>
      </c>
      <c r="AY41" s="22"/>
      <c r="AZ41" s="22"/>
      <c r="BA41" s="22"/>
      <c r="BB41" s="22">
        <v>4072022</v>
      </c>
      <c r="BC41" s="22"/>
      <c r="BD41" s="22"/>
      <c r="BE41" s="70">
        <f>SUM(CJ41-AU41)</f>
        <v>5486819.369999997</v>
      </c>
      <c r="BF41" s="71"/>
      <c r="BG41" s="72"/>
      <c r="BH41" s="24">
        <v>14510147.9</v>
      </c>
      <c r="BI41" s="24"/>
      <c r="BJ41" s="24"/>
      <c r="BK41" s="24"/>
      <c r="BL41" s="25">
        <v>449051</v>
      </c>
      <c r="BM41" s="25"/>
      <c r="BN41" s="25"/>
      <c r="BO41" s="79" t="e">
        <f>SUM(#REF!)+SUM(#REF!)+SUM(#REF!)</f>
        <v>#REF!</v>
      </c>
      <c r="BP41" s="43"/>
      <c r="BQ41" s="43"/>
      <c r="BR41" s="44"/>
      <c r="BS41" s="42">
        <v>1790904.95</v>
      </c>
      <c r="BT41" s="43"/>
      <c r="BU41" s="43"/>
      <c r="BV41" s="44"/>
      <c r="BW41" s="42">
        <v>1790904.95</v>
      </c>
      <c r="BX41" s="43"/>
      <c r="BY41" s="43"/>
      <c r="BZ41" s="44"/>
      <c r="CA41" s="42" t="e">
        <f>SUM(#REF!)+SUM(#REF!)+SUM(#REF!)</f>
        <v>#REF!</v>
      </c>
      <c r="CB41" s="43"/>
      <c r="CC41" s="43"/>
      <c r="CD41" s="44"/>
      <c r="CE41" s="51" t="s">
        <v>31</v>
      </c>
      <c r="CF41" s="52"/>
      <c r="CG41" s="52"/>
      <c r="CH41" s="52"/>
      <c r="CI41" s="53"/>
      <c r="CJ41" s="60">
        <v>62946896.91</v>
      </c>
    </row>
    <row r="42" spans="1:88" s="7" customFormat="1" ht="30" customHeight="1">
      <c r="A42" s="40"/>
      <c r="B42" s="40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61" t="s">
        <v>84</v>
      </c>
      <c r="N42" s="62"/>
      <c r="O42" s="62"/>
      <c r="P42" s="63"/>
      <c r="Q42" s="54"/>
      <c r="R42" s="55"/>
      <c r="S42" s="55"/>
      <c r="T42" s="56"/>
      <c r="U42" s="64">
        <v>28700000</v>
      </c>
      <c r="V42" s="65"/>
      <c r="W42" s="65"/>
      <c r="X42" s="66"/>
      <c r="Y42" s="64">
        <v>3230000</v>
      </c>
      <c r="Z42" s="65"/>
      <c r="AA42" s="65"/>
      <c r="AB42" s="66"/>
      <c r="AC42" s="80"/>
      <c r="AD42" s="80"/>
      <c r="AE42" s="80"/>
      <c r="AF42" s="80"/>
      <c r="AG42" s="27"/>
      <c r="AH42" s="27"/>
      <c r="AI42" s="27"/>
      <c r="AJ42" s="27"/>
      <c r="AK42" s="27"/>
      <c r="AL42" s="82"/>
      <c r="AM42" s="82"/>
      <c r="AN42" s="82"/>
      <c r="AO42" s="22"/>
      <c r="AP42" s="22"/>
      <c r="AQ42" s="22"/>
      <c r="AR42" s="19"/>
      <c r="AS42" s="19"/>
      <c r="AT42" s="19"/>
      <c r="AU42" s="36"/>
      <c r="AV42" s="36"/>
      <c r="AW42" s="36"/>
      <c r="AX42" s="22"/>
      <c r="AY42" s="22"/>
      <c r="AZ42" s="22"/>
      <c r="BA42" s="22"/>
      <c r="BB42" s="22"/>
      <c r="BC42" s="22"/>
      <c r="BD42" s="22"/>
      <c r="BE42" s="73"/>
      <c r="BF42" s="74"/>
      <c r="BG42" s="75"/>
      <c r="BH42" s="24"/>
      <c r="BI42" s="24"/>
      <c r="BJ42" s="24"/>
      <c r="BK42" s="24"/>
      <c r="BL42" s="25"/>
      <c r="BM42" s="25"/>
      <c r="BN42" s="25"/>
      <c r="BO42" s="45"/>
      <c r="BP42" s="46"/>
      <c r="BQ42" s="46"/>
      <c r="BR42" s="47"/>
      <c r="BS42" s="45"/>
      <c r="BT42" s="46"/>
      <c r="BU42" s="46"/>
      <c r="BV42" s="47"/>
      <c r="BW42" s="45"/>
      <c r="BX42" s="46"/>
      <c r="BY42" s="46"/>
      <c r="BZ42" s="47"/>
      <c r="CA42" s="45"/>
      <c r="CB42" s="46"/>
      <c r="CC42" s="46"/>
      <c r="CD42" s="47"/>
      <c r="CE42" s="54"/>
      <c r="CF42" s="55"/>
      <c r="CG42" s="55"/>
      <c r="CH42" s="55"/>
      <c r="CI42" s="56"/>
      <c r="CJ42" s="60"/>
    </row>
    <row r="43" spans="1:88" s="7" customFormat="1" ht="30" customHeight="1">
      <c r="A43" s="40"/>
      <c r="B43" s="40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67" t="s">
        <v>85</v>
      </c>
      <c r="N43" s="68"/>
      <c r="O43" s="68"/>
      <c r="P43" s="69"/>
      <c r="Q43" s="57"/>
      <c r="R43" s="58"/>
      <c r="S43" s="58"/>
      <c r="T43" s="59"/>
      <c r="U43" s="37">
        <v>21165000</v>
      </c>
      <c r="V43" s="38"/>
      <c r="W43" s="38"/>
      <c r="X43" s="39"/>
      <c r="Y43" s="37">
        <v>2450000</v>
      </c>
      <c r="Z43" s="38"/>
      <c r="AA43" s="38"/>
      <c r="AB43" s="39"/>
      <c r="AC43" s="80"/>
      <c r="AD43" s="80"/>
      <c r="AE43" s="80"/>
      <c r="AF43" s="80"/>
      <c r="AG43" s="27"/>
      <c r="AH43" s="27"/>
      <c r="AI43" s="27"/>
      <c r="AJ43" s="27"/>
      <c r="AK43" s="27"/>
      <c r="AL43" s="82"/>
      <c r="AM43" s="82"/>
      <c r="AN43" s="82"/>
      <c r="AO43" s="22"/>
      <c r="AP43" s="22"/>
      <c r="AQ43" s="22"/>
      <c r="AR43" s="19"/>
      <c r="AS43" s="19"/>
      <c r="AT43" s="19"/>
      <c r="AU43" s="36"/>
      <c r="AV43" s="36"/>
      <c r="AW43" s="36"/>
      <c r="AX43" s="22"/>
      <c r="AY43" s="22"/>
      <c r="AZ43" s="22"/>
      <c r="BA43" s="22"/>
      <c r="BB43" s="22"/>
      <c r="BC43" s="22"/>
      <c r="BD43" s="22"/>
      <c r="BE43" s="76"/>
      <c r="BF43" s="77"/>
      <c r="BG43" s="78"/>
      <c r="BH43" s="24"/>
      <c r="BI43" s="24"/>
      <c r="BJ43" s="24"/>
      <c r="BK43" s="24"/>
      <c r="BL43" s="25"/>
      <c r="BM43" s="25"/>
      <c r="BN43" s="25"/>
      <c r="BO43" s="48"/>
      <c r="BP43" s="49"/>
      <c r="BQ43" s="49"/>
      <c r="BR43" s="50"/>
      <c r="BS43" s="48"/>
      <c r="BT43" s="49"/>
      <c r="BU43" s="49"/>
      <c r="BV43" s="50"/>
      <c r="BW43" s="48"/>
      <c r="BX43" s="49"/>
      <c r="BY43" s="49"/>
      <c r="BZ43" s="50"/>
      <c r="CA43" s="48"/>
      <c r="CB43" s="49"/>
      <c r="CC43" s="49"/>
      <c r="CD43" s="50"/>
      <c r="CE43" s="57"/>
      <c r="CF43" s="58"/>
      <c r="CG43" s="58"/>
      <c r="CH43" s="58"/>
      <c r="CI43" s="59"/>
      <c r="CJ43" s="60"/>
    </row>
    <row r="44" spans="1:87" ht="60" customHeight="1">
      <c r="A44" s="40" t="s">
        <v>73</v>
      </c>
      <c r="B44" s="40"/>
      <c r="C44" s="40"/>
      <c r="D44" s="40"/>
      <c r="E44" s="41" t="s">
        <v>74</v>
      </c>
      <c r="F44" s="41"/>
      <c r="G44" s="41"/>
      <c r="H44" s="41"/>
      <c r="I44" s="41"/>
      <c r="J44" s="41"/>
      <c r="K44" s="41"/>
      <c r="L44" s="41"/>
      <c r="M44" s="34" t="s">
        <v>30</v>
      </c>
      <c r="N44" s="34"/>
      <c r="O44" s="34"/>
      <c r="P44" s="34"/>
      <c r="Q44" s="27" t="s">
        <v>30</v>
      </c>
      <c r="R44" s="27"/>
      <c r="S44" s="27"/>
      <c r="T44" s="27"/>
      <c r="U44" s="35">
        <v>0</v>
      </c>
      <c r="V44" s="35"/>
      <c r="W44" s="35"/>
      <c r="X44" s="35"/>
      <c r="Y44" s="35">
        <v>0</v>
      </c>
      <c r="Z44" s="35"/>
      <c r="AA44" s="35"/>
      <c r="AB44" s="35"/>
      <c r="AC44" s="26">
        <v>20689739000160</v>
      </c>
      <c r="AD44" s="26"/>
      <c r="AE44" s="26"/>
      <c r="AF44" s="26"/>
      <c r="AG44" s="27" t="s">
        <v>75</v>
      </c>
      <c r="AH44" s="27"/>
      <c r="AI44" s="27"/>
      <c r="AJ44" s="27"/>
      <c r="AK44" s="27"/>
      <c r="AL44" s="28" t="s">
        <v>76</v>
      </c>
      <c r="AM44" s="28"/>
      <c r="AN44" s="28"/>
      <c r="AO44" s="22">
        <v>22092021</v>
      </c>
      <c r="AP44" s="22"/>
      <c r="AQ44" s="22"/>
      <c r="AR44" s="19" t="s">
        <v>77</v>
      </c>
      <c r="AS44" s="19"/>
      <c r="AT44" s="19"/>
      <c r="AU44" s="36">
        <v>2204313.12</v>
      </c>
      <c r="AV44" s="36"/>
      <c r="AW44" s="36"/>
      <c r="AX44" s="22">
        <v>22012022</v>
      </c>
      <c r="AY44" s="22"/>
      <c r="AZ44" s="22"/>
      <c r="BA44" s="22"/>
      <c r="BB44" s="22">
        <v>28022022</v>
      </c>
      <c r="BC44" s="22"/>
      <c r="BD44" s="22"/>
      <c r="BE44" s="23">
        <v>185453.08</v>
      </c>
      <c r="BF44" s="23"/>
      <c r="BG44" s="23"/>
      <c r="BH44" s="24">
        <v>0</v>
      </c>
      <c r="BI44" s="24"/>
      <c r="BJ44" s="24"/>
      <c r="BK44" s="24"/>
      <c r="BL44" s="25">
        <v>449051</v>
      </c>
      <c r="BM44" s="25"/>
      <c r="BN44" s="25"/>
      <c r="BO44" s="16">
        <f>SUM('[6]BOLETIM DE MEDIÇÕES'!$K$24:$N$25)</f>
        <v>1099950.55</v>
      </c>
      <c r="BP44" s="17"/>
      <c r="BQ44" s="17"/>
      <c r="BR44" s="18"/>
      <c r="BS44" s="16">
        <f>SUM('[9]GS CONSTRUÇÕES'!$K$15:$K$16)</f>
        <v>870697.09</v>
      </c>
      <c r="BT44" s="17"/>
      <c r="BU44" s="17"/>
      <c r="BV44" s="18"/>
      <c r="BW44" s="16">
        <f>SUM('[9]GS CONSTRUÇÕES'!$K$15:$K$16)</f>
        <v>870697.09</v>
      </c>
      <c r="BX44" s="17"/>
      <c r="BY44" s="17"/>
      <c r="BZ44" s="18"/>
      <c r="CA44" s="16">
        <f>SUM('[6]BOLETIM DE MEDIÇÕES'!$K$20:$N$24)</f>
        <v>1922742.17</v>
      </c>
      <c r="CB44" s="17"/>
      <c r="CC44" s="17"/>
      <c r="CD44" s="18"/>
      <c r="CE44" s="19" t="s">
        <v>50</v>
      </c>
      <c r="CF44" s="19"/>
      <c r="CG44" s="19"/>
      <c r="CH44" s="19"/>
      <c r="CI44" s="19"/>
    </row>
    <row r="45" spans="1:87" ht="60" customHeight="1">
      <c r="A45" s="32" t="s">
        <v>78</v>
      </c>
      <c r="B45" s="32"/>
      <c r="C45" s="32"/>
      <c r="D45" s="32"/>
      <c r="E45" s="33" t="s">
        <v>79</v>
      </c>
      <c r="F45" s="33"/>
      <c r="G45" s="33"/>
      <c r="H45" s="33"/>
      <c r="I45" s="33"/>
      <c r="J45" s="33"/>
      <c r="K45" s="33"/>
      <c r="L45" s="33"/>
      <c r="M45" s="34" t="s">
        <v>30</v>
      </c>
      <c r="N45" s="34"/>
      <c r="O45" s="34"/>
      <c r="P45" s="34"/>
      <c r="Q45" s="27" t="s">
        <v>30</v>
      </c>
      <c r="R45" s="27"/>
      <c r="S45" s="27"/>
      <c r="T45" s="27"/>
      <c r="U45" s="35">
        <v>0</v>
      </c>
      <c r="V45" s="35"/>
      <c r="W45" s="35"/>
      <c r="X45" s="35"/>
      <c r="Y45" s="35">
        <v>0</v>
      </c>
      <c r="Z45" s="35"/>
      <c r="AA45" s="35"/>
      <c r="AB45" s="35"/>
      <c r="AC45" s="26">
        <v>41188065000190</v>
      </c>
      <c r="AD45" s="26"/>
      <c r="AE45" s="26"/>
      <c r="AF45" s="26"/>
      <c r="AG45" s="27" t="s">
        <v>80</v>
      </c>
      <c r="AH45" s="27"/>
      <c r="AI45" s="27"/>
      <c r="AJ45" s="27"/>
      <c r="AK45" s="27"/>
      <c r="AL45" s="28" t="s">
        <v>81</v>
      </c>
      <c r="AM45" s="28"/>
      <c r="AN45" s="28"/>
      <c r="AO45" s="22">
        <v>15062021</v>
      </c>
      <c r="AP45" s="22"/>
      <c r="AQ45" s="22"/>
      <c r="AR45" s="19" t="s">
        <v>82</v>
      </c>
      <c r="AS45" s="19"/>
      <c r="AT45" s="19"/>
      <c r="AU45" s="36">
        <v>51950</v>
      </c>
      <c r="AV45" s="36"/>
      <c r="AW45" s="36"/>
      <c r="AX45" s="22">
        <v>20072021</v>
      </c>
      <c r="AY45" s="22"/>
      <c r="AZ45" s="22"/>
      <c r="BA45" s="22"/>
      <c r="BB45" s="22" t="s">
        <v>30</v>
      </c>
      <c r="BC45" s="22"/>
      <c r="BD45" s="22"/>
      <c r="BE45" s="23">
        <v>0</v>
      </c>
      <c r="BF45" s="23"/>
      <c r="BG45" s="23"/>
      <c r="BH45" s="24">
        <v>0</v>
      </c>
      <c r="BI45" s="24"/>
      <c r="BJ45" s="24"/>
      <c r="BK45" s="24"/>
      <c r="BL45" s="25">
        <v>449035</v>
      </c>
      <c r="BM45" s="25"/>
      <c r="BN45" s="25"/>
      <c r="BO45" s="16">
        <f>SUM('[10]BOLETIM DE MEDIÇÕES'!$K$22:$N$24)</f>
        <v>8000</v>
      </c>
      <c r="BP45" s="17"/>
      <c r="BQ45" s="17"/>
      <c r="BR45" s="18"/>
      <c r="BS45" s="16">
        <v>0</v>
      </c>
      <c r="BT45" s="17"/>
      <c r="BU45" s="17"/>
      <c r="BV45" s="18"/>
      <c r="BW45" s="16">
        <v>0</v>
      </c>
      <c r="BX45" s="17"/>
      <c r="BY45" s="17"/>
      <c r="BZ45" s="18"/>
      <c r="CA45" s="16">
        <f>SUM('[12]F. MATEUS MACIEL ENGENHARIA'!$K$17)</f>
        <v>27950</v>
      </c>
      <c r="CB45" s="17"/>
      <c r="CC45" s="17"/>
      <c r="CD45" s="18"/>
      <c r="CE45" s="19" t="s">
        <v>50</v>
      </c>
      <c r="CF45" s="19"/>
      <c r="CG45" s="19"/>
      <c r="CH45" s="19"/>
      <c r="CI45" s="19"/>
    </row>
    <row r="46" spans="1:87" ht="60" customHeight="1">
      <c r="A46" s="32" t="s">
        <v>103</v>
      </c>
      <c r="B46" s="32"/>
      <c r="C46" s="32"/>
      <c r="D46" s="32"/>
      <c r="E46" s="33" t="s">
        <v>104</v>
      </c>
      <c r="F46" s="33"/>
      <c r="G46" s="33"/>
      <c r="H46" s="33"/>
      <c r="I46" s="33"/>
      <c r="J46" s="33"/>
      <c r="K46" s="33"/>
      <c r="L46" s="33"/>
      <c r="M46" s="34" t="s">
        <v>30</v>
      </c>
      <c r="N46" s="34"/>
      <c r="O46" s="34"/>
      <c r="P46" s="34"/>
      <c r="Q46" s="27" t="s">
        <v>30</v>
      </c>
      <c r="R46" s="27"/>
      <c r="S46" s="27"/>
      <c r="T46" s="27"/>
      <c r="U46" s="35">
        <v>0</v>
      </c>
      <c r="V46" s="35"/>
      <c r="W46" s="35"/>
      <c r="X46" s="35"/>
      <c r="Y46" s="35">
        <v>0</v>
      </c>
      <c r="Z46" s="35"/>
      <c r="AA46" s="35"/>
      <c r="AB46" s="35"/>
      <c r="AC46" s="26">
        <v>3951168000170</v>
      </c>
      <c r="AD46" s="26"/>
      <c r="AE46" s="26"/>
      <c r="AF46" s="26"/>
      <c r="AG46" s="27" t="s">
        <v>105</v>
      </c>
      <c r="AH46" s="27"/>
      <c r="AI46" s="27"/>
      <c r="AJ46" s="27"/>
      <c r="AK46" s="27"/>
      <c r="AL46" s="28" t="s">
        <v>106</v>
      </c>
      <c r="AM46" s="28"/>
      <c r="AN46" s="28"/>
      <c r="AO46" s="22">
        <v>19102021</v>
      </c>
      <c r="AP46" s="22"/>
      <c r="AQ46" s="22"/>
      <c r="AR46" s="19" t="s">
        <v>102</v>
      </c>
      <c r="AS46" s="19"/>
      <c r="AT46" s="19"/>
      <c r="AU46" s="36">
        <v>4281062.08</v>
      </c>
      <c r="AV46" s="36"/>
      <c r="AW46" s="36"/>
      <c r="AX46" s="22">
        <v>18062022</v>
      </c>
      <c r="AY46" s="22"/>
      <c r="AZ46" s="22"/>
      <c r="BA46" s="22"/>
      <c r="BB46" s="22" t="s">
        <v>30</v>
      </c>
      <c r="BC46" s="22"/>
      <c r="BD46" s="22"/>
      <c r="BE46" s="23">
        <v>0</v>
      </c>
      <c r="BF46" s="23"/>
      <c r="BG46" s="23"/>
      <c r="BH46" s="24">
        <v>0</v>
      </c>
      <c r="BI46" s="24"/>
      <c r="BJ46" s="24"/>
      <c r="BK46" s="24"/>
      <c r="BL46" s="25">
        <v>449051</v>
      </c>
      <c r="BM46" s="25"/>
      <c r="BN46" s="25"/>
      <c r="BO46" s="16">
        <v>311429.86</v>
      </c>
      <c r="BP46" s="17"/>
      <c r="BQ46" s="17"/>
      <c r="BR46" s="18"/>
      <c r="BS46" s="16">
        <v>0</v>
      </c>
      <c r="BT46" s="17"/>
      <c r="BU46" s="17"/>
      <c r="BV46" s="18"/>
      <c r="BW46" s="16">
        <v>0</v>
      </c>
      <c r="BX46" s="17"/>
      <c r="BY46" s="17"/>
      <c r="BZ46" s="18"/>
      <c r="CA46" s="16">
        <v>0</v>
      </c>
      <c r="CB46" s="17"/>
      <c r="CC46" s="17"/>
      <c r="CD46" s="18"/>
      <c r="CE46" s="19" t="s">
        <v>31</v>
      </c>
      <c r="CF46" s="19"/>
      <c r="CG46" s="19"/>
      <c r="CH46" s="19"/>
      <c r="CI46" s="19"/>
    </row>
    <row r="47" spans="1:87" ht="90" customHeight="1">
      <c r="A47" s="32" t="s">
        <v>98</v>
      </c>
      <c r="B47" s="32"/>
      <c r="C47" s="32"/>
      <c r="D47" s="32"/>
      <c r="E47" s="33" t="s">
        <v>99</v>
      </c>
      <c r="F47" s="33"/>
      <c r="G47" s="33"/>
      <c r="H47" s="33"/>
      <c r="I47" s="33"/>
      <c r="J47" s="33"/>
      <c r="K47" s="33"/>
      <c r="L47" s="33"/>
      <c r="M47" s="34" t="s">
        <v>30</v>
      </c>
      <c r="N47" s="34"/>
      <c r="O47" s="34"/>
      <c r="P47" s="34"/>
      <c r="Q47" s="27" t="s">
        <v>30</v>
      </c>
      <c r="R47" s="27"/>
      <c r="S47" s="27"/>
      <c r="T47" s="27"/>
      <c r="U47" s="35">
        <v>0</v>
      </c>
      <c r="V47" s="35"/>
      <c r="W47" s="35"/>
      <c r="X47" s="35"/>
      <c r="Y47" s="35">
        <v>0</v>
      </c>
      <c r="Z47" s="35"/>
      <c r="AA47" s="35"/>
      <c r="AB47" s="35"/>
      <c r="AC47" s="26">
        <v>35541010000119</v>
      </c>
      <c r="AD47" s="26"/>
      <c r="AE47" s="26"/>
      <c r="AF47" s="26"/>
      <c r="AG47" s="27" t="s">
        <v>100</v>
      </c>
      <c r="AH47" s="27"/>
      <c r="AI47" s="27"/>
      <c r="AJ47" s="27"/>
      <c r="AK47" s="27"/>
      <c r="AL47" s="28" t="s">
        <v>101</v>
      </c>
      <c r="AM47" s="28"/>
      <c r="AN47" s="28"/>
      <c r="AO47" s="22">
        <v>3012022</v>
      </c>
      <c r="AP47" s="22"/>
      <c r="AQ47" s="22"/>
      <c r="AR47" s="19" t="s">
        <v>102</v>
      </c>
      <c r="AS47" s="19"/>
      <c r="AT47" s="19"/>
      <c r="AU47" s="29">
        <v>12187842.68</v>
      </c>
      <c r="AV47" s="30"/>
      <c r="AW47" s="31"/>
      <c r="AX47" s="22">
        <v>2092022</v>
      </c>
      <c r="AY47" s="22"/>
      <c r="AZ47" s="22"/>
      <c r="BA47" s="22"/>
      <c r="BB47" s="22" t="s">
        <v>30</v>
      </c>
      <c r="BC47" s="22"/>
      <c r="BD47" s="22"/>
      <c r="BE47" s="23">
        <v>0</v>
      </c>
      <c r="BF47" s="23"/>
      <c r="BG47" s="23"/>
      <c r="BH47" s="24">
        <v>0</v>
      </c>
      <c r="BI47" s="24"/>
      <c r="BJ47" s="24"/>
      <c r="BK47" s="24"/>
      <c r="BL47" s="25">
        <v>449051</v>
      </c>
      <c r="BM47" s="25"/>
      <c r="BN47" s="25"/>
      <c r="BO47" s="16">
        <v>313766.57</v>
      </c>
      <c r="BP47" s="17"/>
      <c r="BQ47" s="17"/>
      <c r="BR47" s="18"/>
      <c r="BS47" s="16">
        <v>0</v>
      </c>
      <c r="BT47" s="17"/>
      <c r="BU47" s="17"/>
      <c r="BV47" s="18"/>
      <c r="BW47" s="16">
        <v>0</v>
      </c>
      <c r="BX47" s="17"/>
      <c r="BY47" s="17"/>
      <c r="BZ47" s="18"/>
      <c r="CA47" s="16">
        <v>0</v>
      </c>
      <c r="CB47" s="17"/>
      <c r="CC47" s="17"/>
      <c r="CD47" s="18"/>
      <c r="CE47" s="19" t="s">
        <v>31</v>
      </c>
      <c r="CF47" s="19"/>
      <c r="CG47" s="19"/>
      <c r="CH47" s="19"/>
      <c r="CI47" s="19"/>
    </row>
    <row r="48" spans="1:87" ht="24.75" customHeight="1" hidden="1">
      <c r="A48" s="20" t="s">
        <v>86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</row>
  </sheetData>
  <sheetProtection/>
  <mergeCells count="364">
    <mergeCell ref="A1:CI4"/>
    <mergeCell ref="A5:CI5"/>
    <mergeCell ref="A6:CI6"/>
    <mergeCell ref="A8:CI8"/>
    <mergeCell ref="A9:CI9"/>
    <mergeCell ref="A10:E10"/>
    <mergeCell ref="F10:N10"/>
    <mergeCell ref="A11:E11"/>
    <mergeCell ref="F11:N11"/>
    <mergeCell ref="A12:E12"/>
    <mergeCell ref="F12:N12"/>
    <mergeCell ref="A13:E13"/>
    <mergeCell ref="F13:N13"/>
    <mergeCell ref="A28:D30"/>
    <mergeCell ref="E28:L30"/>
    <mergeCell ref="M28:AB28"/>
    <mergeCell ref="AC28:AK28"/>
    <mergeCell ref="AL28:BA28"/>
    <mergeCell ref="BB28:BG28"/>
    <mergeCell ref="AR29:AT30"/>
    <mergeCell ref="AU29:AW30"/>
    <mergeCell ref="AX29:BA30"/>
    <mergeCell ref="BB29:BD30"/>
    <mergeCell ref="CE28:CI30"/>
    <mergeCell ref="CJ28:CJ30"/>
    <mergeCell ref="M29:P30"/>
    <mergeCell ref="Q29:T30"/>
    <mergeCell ref="U29:X30"/>
    <mergeCell ref="Y29:AB30"/>
    <mergeCell ref="AC29:AF30"/>
    <mergeCell ref="AG29:AK30"/>
    <mergeCell ref="AL29:AN30"/>
    <mergeCell ref="AO29:AQ30"/>
    <mergeCell ref="BE29:BG30"/>
    <mergeCell ref="BL29:BN30"/>
    <mergeCell ref="BH28:BK30"/>
    <mergeCell ref="BL28:CD28"/>
    <mergeCell ref="BO29:BR30"/>
    <mergeCell ref="BS29:BV30"/>
    <mergeCell ref="BW29:BZ30"/>
    <mergeCell ref="CA29:CD30"/>
    <mergeCell ref="A31:D31"/>
    <mergeCell ref="E31:L31"/>
    <mergeCell ref="M31:P31"/>
    <mergeCell ref="Q31:T31"/>
    <mergeCell ref="U31:X31"/>
    <mergeCell ref="Y31:AB31"/>
    <mergeCell ref="AC31:AF31"/>
    <mergeCell ref="AG31:AK31"/>
    <mergeCell ref="AL31:AN31"/>
    <mergeCell ref="AO31:AQ31"/>
    <mergeCell ref="AR31:AT31"/>
    <mergeCell ref="AU31:AW31"/>
    <mergeCell ref="AX31:BA31"/>
    <mergeCell ref="BB31:BD31"/>
    <mergeCell ref="BE31:BG31"/>
    <mergeCell ref="BH31:BK31"/>
    <mergeCell ref="BL31:BN31"/>
    <mergeCell ref="BO31:BR31"/>
    <mergeCell ref="BS31:BV31"/>
    <mergeCell ref="BW31:BZ31"/>
    <mergeCell ref="CA31:CD31"/>
    <mergeCell ref="CE31:CI31"/>
    <mergeCell ref="A32:D32"/>
    <mergeCell ref="E32:L32"/>
    <mergeCell ref="M32:P32"/>
    <mergeCell ref="Q32:T32"/>
    <mergeCell ref="U32:X32"/>
    <mergeCell ref="Y32:AB32"/>
    <mergeCell ref="AC32:AF32"/>
    <mergeCell ref="AG32:AK32"/>
    <mergeCell ref="AL32:AN32"/>
    <mergeCell ref="AO32:AQ32"/>
    <mergeCell ref="AR32:AT32"/>
    <mergeCell ref="AU32:AW32"/>
    <mergeCell ref="AX32:BA32"/>
    <mergeCell ref="BB32:BD32"/>
    <mergeCell ref="BE32:BG32"/>
    <mergeCell ref="BH32:BK32"/>
    <mergeCell ref="BL32:BN32"/>
    <mergeCell ref="BO32:BR32"/>
    <mergeCell ref="BS32:BV32"/>
    <mergeCell ref="BW32:BZ32"/>
    <mergeCell ref="CA32:CD32"/>
    <mergeCell ref="CE32:CI32"/>
    <mergeCell ref="A33:D33"/>
    <mergeCell ref="E33:L33"/>
    <mergeCell ref="M33:P33"/>
    <mergeCell ref="Q33:T33"/>
    <mergeCell ref="U33:X33"/>
    <mergeCell ref="Y33:AB33"/>
    <mergeCell ref="AC33:AF33"/>
    <mergeCell ref="AG33:AK33"/>
    <mergeCell ref="AL33:AN33"/>
    <mergeCell ref="AO33:AQ33"/>
    <mergeCell ref="AR33:AT33"/>
    <mergeCell ref="AU33:AW33"/>
    <mergeCell ref="AX33:BA33"/>
    <mergeCell ref="BB33:BD33"/>
    <mergeCell ref="BE33:BG33"/>
    <mergeCell ref="BH33:BK33"/>
    <mergeCell ref="BL33:BN33"/>
    <mergeCell ref="BO33:BR33"/>
    <mergeCell ref="BS33:BV33"/>
    <mergeCell ref="BW33:BZ33"/>
    <mergeCell ref="CA33:CD33"/>
    <mergeCell ref="CE33:CI33"/>
    <mergeCell ref="A34:D34"/>
    <mergeCell ref="E34:L34"/>
    <mergeCell ref="M34:P34"/>
    <mergeCell ref="Q34:T34"/>
    <mergeCell ref="U34:X34"/>
    <mergeCell ref="Y34:AB34"/>
    <mergeCell ref="AC34:AF34"/>
    <mergeCell ref="AG34:AK34"/>
    <mergeCell ref="AL34:AN34"/>
    <mergeCell ref="AO34:AQ34"/>
    <mergeCell ref="AR34:AT34"/>
    <mergeCell ref="AU34:AW34"/>
    <mergeCell ref="AX34:BA34"/>
    <mergeCell ref="BB34:BD34"/>
    <mergeCell ref="BE34:BG34"/>
    <mergeCell ref="BH34:BK34"/>
    <mergeCell ref="BL34:BN34"/>
    <mergeCell ref="BO34:BR34"/>
    <mergeCell ref="BS34:BV34"/>
    <mergeCell ref="BW34:BZ34"/>
    <mergeCell ref="CA34:CD34"/>
    <mergeCell ref="CE34:CI34"/>
    <mergeCell ref="A35:D35"/>
    <mergeCell ref="E35:L35"/>
    <mergeCell ref="M35:P35"/>
    <mergeCell ref="Q35:T35"/>
    <mergeCell ref="U35:X35"/>
    <mergeCell ref="Y35:AB35"/>
    <mergeCell ref="AC35:AF35"/>
    <mergeCell ref="AG35:AK35"/>
    <mergeCell ref="AL35:AN35"/>
    <mergeCell ref="AO35:AQ35"/>
    <mergeCell ref="AR35:AT35"/>
    <mergeCell ref="AU35:AW35"/>
    <mergeCell ref="AX35:BA35"/>
    <mergeCell ref="BB35:BD35"/>
    <mergeCell ref="BE35:BG35"/>
    <mergeCell ref="BH35:BK35"/>
    <mergeCell ref="BL35:BN35"/>
    <mergeCell ref="CE35:CI35"/>
    <mergeCell ref="A36:D38"/>
    <mergeCell ref="E36:L38"/>
    <mergeCell ref="M36:P36"/>
    <mergeCell ref="Q36:T38"/>
    <mergeCell ref="U36:X36"/>
    <mergeCell ref="Y36:AB36"/>
    <mergeCell ref="Y38:AB38"/>
    <mergeCell ref="AC36:AF38"/>
    <mergeCell ref="AG36:AK38"/>
    <mergeCell ref="AL36:AN38"/>
    <mergeCell ref="AO36:AQ38"/>
    <mergeCell ref="AR36:AT38"/>
    <mergeCell ref="AU36:AW38"/>
    <mergeCell ref="AX36:BA38"/>
    <mergeCell ref="BB36:BD38"/>
    <mergeCell ref="BE36:BG38"/>
    <mergeCell ref="BH36:BK38"/>
    <mergeCell ref="BL36:BN38"/>
    <mergeCell ref="BO36:BR38"/>
    <mergeCell ref="BS36:BV38"/>
    <mergeCell ref="BW36:BZ38"/>
    <mergeCell ref="CA36:CD38"/>
    <mergeCell ref="CE36:CI38"/>
    <mergeCell ref="CJ36:CJ38"/>
    <mergeCell ref="M37:P37"/>
    <mergeCell ref="U37:X37"/>
    <mergeCell ref="Y37:AB37"/>
    <mergeCell ref="M38:P38"/>
    <mergeCell ref="U38:X38"/>
    <mergeCell ref="A39:D39"/>
    <mergeCell ref="E39:L39"/>
    <mergeCell ref="M39:P39"/>
    <mergeCell ref="Q39:T39"/>
    <mergeCell ref="U39:X39"/>
    <mergeCell ref="Y39:AB39"/>
    <mergeCell ref="AC39:AF39"/>
    <mergeCell ref="AG39:AK39"/>
    <mergeCell ref="AL39:AN39"/>
    <mergeCell ref="AO39:AQ39"/>
    <mergeCell ref="AR39:AT39"/>
    <mergeCell ref="AU39:AW39"/>
    <mergeCell ref="AX39:BA39"/>
    <mergeCell ref="BB39:BD39"/>
    <mergeCell ref="BE39:BG39"/>
    <mergeCell ref="BH39:BK39"/>
    <mergeCell ref="BL39:BN39"/>
    <mergeCell ref="CE39:CI39"/>
    <mergeCell ref="A40:D40"/>
    <mergeCell ref="E40:L40"/>
    <mergeCell ref="M40:P40"/>
    <mergeCell ref="Q40:T40"/>
    <mergeCell ref="U40:X40"/>
    <mergeCell ref="Y40:AB40"/>
    <mergeCell ref="AC40:AF40"/>
    <mergeCell ref="AG40:AK40"/>
    <mergeCell ref="AL40:AN40"/>
    <mergeCell ref="AO40:AQ40"/>
    <mergeCell ref="AR40:AT40"/>
    <mergeCell ref="AU40:AW40"/>
    <mergeCell ref="AX40:BA40"/>
    <mergeCell ref="BB40:BD40"/>
    <mergeCell ref="BE40:BG40"/>
    <mergeCell ref="BH40:BK40"/>
    <mergeCell ref="BL40:BN40"/>
    <mergeCell ref="BO40:BR40"/>
    <mergeCell ref="BS40:BV40"/>
    <mergeCell ref="BW40:BZ40"/>
    <mergeCell ref="CA40:CD40"/>
    <mergeCell ref="CE40:CI40"/>
    <mergeCell ref="A41:D43"/>
    <mergeCell ref="E41:L43"/>
    <mergeCell ref="M41:P41"/>
    <mergeCell ref="Q41:T43"/>
    <mergeCell ref="U41:X41"/>
    <mergeCell ref="Y41:AB41"/>
    <mergeCell ref="AC41:AF43"/>
    <mergeCell ref="AG41:AK43"/>
    <mergeCell ref="AL41:AN43"/>
    <mergeCell ref="AO41:AQ43"/>
    <mergeCell ref="AR41:AT43"/>
    <mergeCell ref="AU41:AW43"/>
    <mergeCell ref="AX41:BA43"/>
    <mergeCell ref="BB41:BD43"/>
    <mergeCell ref="BE41:BG43"/>
    <mergeCell ref="BH41:BK43"/>
    <mergeCell ref="BL41:BN43"/>
    <mergeCell ref="BO41:BR43"/>
    <mergeCell ref="BS41:BV43"/>
    <mergeCell ref="BW41:BZ43"/>
    <mergeCell ref="CA41:CD43"/>
    <mergeCell ref="CE41:CI43"/>
    <mergeCell ref="CJ41:CJ43"/>
    <mergeCell ref="M42:P42"/>
    <mergeCell ref="U42:X42"/>
    <mergeCell ref="Y42:AB42"/>
    <mergeCell ref="M43:P43"/>
    <mergeCell ref="U43:X43"/>
    <mergeCell ref="Y43:AB43"/>
    <mergeCell ref="A44:D44"/>
    <mergeCell ref="E44:L44"/>
    <mergeCell ref="M44:P44"/>
    <mergeCell ref="Q44:T44"/>
    <mergeCell ref="U44:X44"/>
    <mergeCell ref="Y44:AB44"/>
    <mergeCell ref="AC44:AF44"/>
    <mergeCell ref="AG44:AK44"/>
    <mergeCell ref="AL44:AN44"/>
    <mergeCell ref="AO44:AQ44"/>
    <mergeCell ref="AR44:AT44"/>
    <mergeCell ref="AU44:AW44"/>
    <mergeCell ref="AX44:BA44"/>
    <mergeCell ref="BB44:BD44"/>
    <mergeCell ref="BE44:BG44"/>
    <mergeCell ref="BH44:BK44"/>
    <mergeCell ref="BL44:BN44"/>
    <mergeCell ref="BO44:BR44"/>
    <mergeCell ref="BS44:BV44"/>
    <mergeCell ref="BW44:BZ44"/>
    <mergeCell ref="CA44:CD44"/>
    <mergeCell ref="CE44:CI44"/>
    <mergeCell ref="A45:D45"/>
    <mergeCell ref="E45:L45"/>
    <mergeCell ref="M45:P45"/>
    <mergeCell ref="Q45:T45"/>
    <mergeCell ref="U45:X45"/>
    <mergeCell ref="Y45:AB45"/>
    <mergeCell ref="AC45:AF45"/>
    <mergeCell ref="AG45:AK45"/>
    <mergeCell ref="AL45:AN45"/>
    <mergeCell ref="AO45:AQ45"/>
    <mergeCell ref="AR45:AT45"/>
    <mergeCell ref="AU45:AW45"/>
    <mergeCell ref="AX45:BA45"/>
    <mergeCell ref="BB45:BD45"/>
    <mergeCell ref="BE45:BG45"/>
    <mergeCell ref="BH45:BK45"/>
    <mergeCell ref="BL45:BN45"/>
    <mergeCell ref="BO45:BR45"/>
    <mergeCell ref="BS45:BV45"/>
    <mergeCell ref="BW45:BZ45"/>
    <mergeCell ref="CA45:CD45"/>
    <mergeCell ref="CE45:CI45"/>
    <mergeCell ref="A46:D46"/>
    <mergeCell ref="E46:L46"/>
    <mergeCell ref="M46:P46"/>
    <mergeCell ref="Q46:T46"/>
    <mergeCell ref="U46:X46"/>
    <mergeCell ref="Y46:AB46"/>
    <mergeCell ref="AC46:AF46"/>
    <mergeCell ref="AG46:AK46"/>
    <mergeCell ref="AL46:AN46"/>
    <mergeCell ref="AO46:AQ46"/>
    <mergeCell ref="AR46:AT46"/>
    <mergeCell ref="AU46:AW46"/>
    <mergeCell ref="AX46:BA46"/>
    <mergeCell ref="BB46:BD46"/>
    <mergeCell ref="BE46:BG46"/>
    <mergeCell ref="BH46:BK46"/>
    <mergeCell ref="BL46:BN46"/>
    <mergeCell ref="BO46:BR46"/>
    <mergeCell ref="BS46:BV46"/>
    <mergeCell ref="BW46:BZ46"/>
    <mergeCell ref="CA46:CD46"/>
    <mergeCell ref="CE46:CI46"/>
    <mergeCell ref="A47:D47"/>
    <mergeCell ref="E47:L47"/>
    <mergeCell ref="M47:P47"/>
    <mergeCell ref="Q47:T47"/>
    <mergeCell ref="U47:X47"/>
    <mergeCell ref="Y47:AB47"/>
    <mergeCell ref="AC47:AF47"/>
    <mergeCell ref="AG47:AK47"/>
    <mergeCell ref="AL47:AN47"/>
    <mergeCell ref="AO47:AQ47"/>
    <mergeCell ref="AR47:AT47"/>
    <mergeCell ref="AU47:AW47"/>
    <mergeCell ref="AX47:BA47"/>
    <mergeCell ref="BB47:BD47"/>
    <mergeCell ref="BE47:BG47"/>
    <mergeCell ref="BH47:BK47"/>
    <mergeCell ref="BL47:BN47"/>
    <mergeCell ref="BO47:BR47"/>
    <mergeCell ref="BS47:BV47"/>
    <mergeCell ref="BW47:BZ47"/>
    <mergeCell ref="CA47:CD47"/>
    <mergeCell ref="CE47:CI47"/>
    <mergeCell ref="A48:CI48"/>
    <mergeCell ref="B21:M21"/>
    <mergeCell ref="P21:AB21"/>
    <mergeCell ref="AE21:AQ21"/>
    <mergeCell ref="AT21:BE21"/>
    <mergeCell ref="BH21:BT21"/>
    <mergeCell ref="BW21:CH21"/>
    <mergeCell ref="B22:M22"/>
    <mergeCell ref="B23:M23"/>
    <mergeCell ref="B24:M24"/>
    <mergeCell ref="AT22:BE22"/>
    <mergeCell ref="AT23:BE23"/>
    <mergeCell ref="AT24:BE24"/>
    <mergeCell ref="B25:M25"/>
    <mergeCell ref="P22:AB22"/>
    <mergeCell ref="P23:AB23"/>
    <mergeCell ref="P24:AB24"/>
    <mergeCell ref="P25:AB25"/>
    <mergeCell ref="AE22:AQ22"/>
    <mergeCell ref="AE23:AQ23"/>
    <mergeCell ref="AE24:AQ24"/>
    <mergeCell ref="AE25:AQ25"/>
    <mergeCell ref="AT25:BE25"/>
    <mergeCell ref="BH22:BT22"/>
    <mergeCell ref="BH23:BT23"/>
    <mergeCell ref="BH24:BT24"/>
    <mergeCell ref="BH25:BT25"/>
    <mergeCell ref="BW22:CH22"/>
    <mergeCell ref="BW23:CH23"/>
    <mergeCell ref="BW24:CH24"/>
    <mergeCell ref="BW25:CH25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8" scale="60" r:id="rId4"/>
  <headerFooter>
    <oddFooter>&amp;L&amp;P&amp;R&amp;"Arial Narrow,Negrito"&amp;P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Welbert Figueiredo de Freitas</dc:creator>
  <cp:keywords/>
  <dc:description/>
  <cp:lastModifiedBy>Fabiano de Lima Pereira</cp:lastModifiedBy>
  <cp:lastPrinted>2022-07-05T15:05:25Z</cp:lastPrinted>
  <dcterms:created xsi:type="dcterms:W3CDTF">2019-05-07T11:51:23Z</dcterms:created>
  <dcterms:modified xsi:type="dcterms:W3CDTF">2022-07-14T16:50:54Z</dcterms:modified>
  <cp:category/>
  <cp:version/>
  <cp:contentType/>
  <cp:contentStatus/>
</cp:coreProperties>
</file>